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781" activeTab="11"/>
  </bookViews>
  <sheets>
    <sheet name="Ene-16" sheetId="1" r:id="rId1"/>
    <sheet name="Feb-16" sheetId="2" r:id="rId2"/>
    <sheet name="Mar-16" sheetId="3" r:id="rId3"/>
    <sheet name="Abr-16" sheetId="4" r:id="rId4"/>
    <sheet name="May-16" sheetId="5" r:id="rId5"/>
    <sheet name="Jun-16" sheetId="6" r:id="rId6"/>
    <sheet name="Jul-16" sheetId="7" r:id="rId7"/>
    <sheet name="Ago-16" sheetId="8" r:id="rId8"/>
    <sheet name="Sep-16" sheetId="9" r:id="rId9"/>
    <sheet name="Oct-16" sheetId="10" r:id="rId10"/>
    <sheet name="Nov-16" sheetId="11" r:id="rId11"/>
    <sheet name="Dic-16" sheetId="12" r:id="rId12"/>
  </sheets>
  <definedNames/>
  <calcPr fullCalcOnLoad="1"/>
</workbook>
</file>

<file path=xl/sharedStrings.xml><?xml version="1.0" encoding="utf-8"?>
<sst xmlns="http://schemas.openxmlformats.org/spreadsheetml/2006/main" count="2188" uniqueCount="113">
  <si>
    <t>Los Andes</t>
  </si>
  <si>
    <t>La Araucana</t>
  </si>
  <si>
    <t>18 de Septiembre</t>
  </si>
  <si>
    <t>Gabriela Mistral</t>
  </si>
  <si>
    <t>CCAF</t>
  </si>
  <si>
    <t>N° Empresas Privadas</t>
  </si>
  <si>
    <t>N° Empresas Públicas</t>
  </si>
  <si>
    <t>Total Empresas Afiliadas</t>
  </si>
  <si>
    <t>N° Trabajadores Dependientes Privados</t>
  </si>
  <si>
    <t>N° Trabajadores Dependientes Privados Fonasa</t>
  </si>
  <si>
    <t>N° Trabajadores Dependientes Privados Isapre</t>
  </si>
  <si>
    <t>Empresas Afiliadas</t>
  </si>
  <si>
    <t>Trabajadores Afiliados</t>
  </si>
  <si>
    <t>Cargas Familiares Vigentes</t>
  </si>
  <si>
    <t>N° Cargas Familiares Vigentes</t>
  </si>
  <si>
    <t>Asignaciones Familiares</t>
  </si>
  <si>
    <t>N° Asignaciones Familiares Pagadas</t>
  </si>
  <si>
    <t>Monto (MM$) Asignaciones Familiares Pagadas</t>
  </si>
  <si>
    <t>Subsidio de Cesantía</t>
  </si>
  <si>
    <t>N° Subsidio de Cesantía Pagadas</t>
  </si>
  <si>
    <t>Monto Subsidio de Cesantía Pagadas (MM$)</t>
  </si>
  <si>
    <t>Subsidio de Incapacidad Laboral</t>
  </si>
  <si>
    <t>N° Subsidio de Incapacidad Laboral</t>
  </si>
  <si>
    <t>Monto de Subsidio de Incapacidad Laboral (MM$)</t>
  </si>
  <si>
    <t>Trabajadores Dependientes</t>
  </si>
  <si>
    <t xml:space="preserve">N° Colocaciones del mes </t>
  </si>
  <si>
    <t>Monto de Colocaciones del mes (MM$)</t>
  </si>
  <si>
    <t xml:space="preserve">N° Cuotas promedio de colocaciones del mes </t>
  </si>
  <si>
    <t>N° Créditos Cartera Vigente</t>
  </si>
  <si>
    <t>Trabajadores Independientes</t>
  </si>
  <si>
    <t>Crédito Hipotecario</t>
  </si>
  <si>
    <t>Pensionados</t>
  </si>
  <si>
    <t>Total Crédito Social</t>
  </si>
  <si>
    <t xml:space="preserve">Trabajadores Dependientes </t>
  </si>
  <si>
    <t>N° Trabajadores Dependientes Total</t>
  </si>
  <si>
    <t xml:space="preserve">N° Trabajadores Independientes </t>
  </si>
  <si>
    <t>N° Trabajadores Afiliados Total</t>
  </si>
  <si>
    <t>Plazo 24 meses (%)</t>
  </si>
  <si>
    <t>Plazo 36 meses (%)</t>
  </si>
  <si>
    <t>Plazo 60 meses (%)</t>
  </si>
  <si>
    <t>Trabajadores (Para monto menor o igual a 200 UF)</t>
  </si>
  <si>
    <t>Tasa de Interés Colocación Crédito Social</t>
  </si>
  <si>
    <t>Pensionados (Para monto menor o igual a 200 UF)</t>
  </si>
  <si>
    <t>Tasa de Interés Promedio Colocación Crédito Hipotecario al último día del mes (%)</t>
  </si>
  <si>
    <t>Ahorro</t>
  </si>
  <si>
    <t>N° Cuentas de Ahorro Vigentes</t>
  </si>
  <si>
    <t>Saldo Acumulado de Cuentas de Ahorro Vigentes (MM$)</t>
  </si>
  <si>
    <t>Seguros</t>
  </si>
  <si>
    <t>N° de Seguros Vigentes</t>
  </si>
  <si>
    <t>Recaudación de Cotizaciones</t>
  </si>
  <si>
    <t>N° de planillas recaudadas electrónicamente</t>
  </si>
  <si>
    <t>N° de planillas recaudadas manualmente</t>
  </si>
  <si>
    <t>Venta de Bonos Fonasa</t>
  </si>
  <si>
    <t>N° de Bonos vendidos</t>
  </si>
  <si>
    <t>Asignaciones Matrícula</t>
  </si>
  <si>
    <t>N° Asignaciones Pagadas</t>
  </si>
  <si>
    <t>Monto Asignaciones Pagadas (MM$)</t>
  </si>
  <si>
    <t>Becas de Estudios</t>
  </si>
  <si>
    <t>N° Becas Pagadas</t>
  </si>
  <si>
    <t>Monto Becas Pagadas (MM$)</t>
  </si>
  <si>
    <t>N° Beneficios Pagados</t>
  </si>
  <si>
    <t>Monto Beneficios Pagados (MM$)</t>
  </si>
  <si>
    <t>Otros Beneficios Educacionales</t>
  </si>
  <si>
    <t>Salud</t>
  </si>
  <si>
    <t>Contingencias</t>
  </si>
  <si>
    <t>Nupcialidad</t>
  </si>
  <si>
    <t>N° de asignaciones Pagadas</t>
  </si>
  <si>
    <t>Monto de asignaciones pagadas (MM$)</t>
  </si>
  <si>
    <t>Natalidad</t>
  </si>
  <si>
    <t>N° de asignaciones pagadas</t>
  </si>
  <si>
    <t>Fallecimiento</t>
  </si>
  <si>
    <t>Otras asignaciones de contingencias</t>
  </si>
  <si>
    <t>Otros beneficios no retornables</t>
  </si>
  <si>
    <t>Total Beneficios No Retornables</t>
  </si>
  <si>
    <t>Total Beneficios Educacionales</t>
  </si>
  <si>
    <t>N° Beneficios Pagados Total</t>
  </si>
  <si>
    <t>Monto de Beneficios Pagados Total (MM$)</t>
  </si>
  <si>
    <t xml:space="preserve">Total asignaciones de contingencias </t>
  </si>
  <si>
    <t>N° asignaciones de contingencias pagadas</t>
  </si>
  <si>
    <t>Monto de asignaciones de contingencias pagadas (MM$)</t>
  </si>
  <si>
    <t>I. Información Poblacional</t>
  </si>
  <si>
    <t>II. Información Prestaciones Legales</t>
  </si>
  <si>
    <t>III. Información Productos y Servicios</t>
  </si>
  <si>
    <t>Educación</t>
  </si>
  <si>
    <t>Remuneraciones de Afiliados</t>
  </si>
  <si>
    <t>Trabajadores (Para monto mayor a 200 UF y menor a 5000 UF)</t>
  </si>
  <si>
    <t>Pensionados (Para monto mayor a 200 UF y menor a 5000 UF)</t>
  </si>
  <si>
    <t xml:space="preserve">Trabajadores Independientes </t>
  </si>
  <si>
    <t>IV. Información Servicios a Terceros</t>
  </si>
  <si>
    <t>V. Información Beneficios No Retornables</t>
  </si>
  <si>
    <t>N° Trabajadores Dependientes Públicos</t>
  </si>
  <si>
    <t>Total Crédito Hipotecario</t>
  </si>
  <si>
    <t>Crédito Social (No Incluye Crédito Hipotecario)</t>
  </si>
  <si>
    <t>Tasa de Interés Promedio Cartera Vigente (%) (No incluye crédito hipotecario)</t>
  </si>
  <si>
    <t>N° de otros beneficios pagados</t>
  </si>
  <si>
    <t>Monto de otros beneficios pagados (MM$)</t>
  </si>
  <si>
    <t>N° total de beneficios pagados</t>
  </si>
  <si>
    <t>Monto total de beneficios pagados (MM$)</t>
  </si>
  <si>
    <t>Total</t>
  </si>
  <si>
    <t>Pensionados Afiliados</t>
  </si>
  <si>
    <t>N° Pensionados Afiliados</t>
  </si>
  <si>
    <t>Total Afiliados</t>
  </si>
  <si>
    <t>N° Total de Afiliados</t>
  </si>
  <si>
    <t>Remuneración Total (imponible) trabajadores afiliados ($)</t>
  </si>
  <si>
    <t>Remuneración Total  (imponible) pensionados ($)</t>
  </si>
  <si>
    <t>Total Remuneraciones afiliados ($)</t>
  </si>
  <si>
    <t>anualizada (%)</t>
  </si>
  <si>
    <t>mensual (%)</t>
  </si>
  <si>
    <t xml:space="preserve"> </t>
  </si>
  <si>
    <t>Monto de Créditos Cartera Vigente (MM$) (*)</t>
  </si>
  <si>
    <t>(*) corresponde a la suma del saldo insoluto más intereses devengados del total de créditos vigentes o con mora menor a 12 meses que mantiene la C.C.A.F. a la fecha de corte</t>
  </si>
  <si>
    <t>NA</t>
  </si>
  <si>
    <t>,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</si>
</sst>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_ ;\-#,##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00"/>
    <numFmt numFmtId="170" formatCode="0.0"/>
    <numFmt numFmtId="171" formatCode="0.00000"/>
    <numFmt numFmtId="172" formatCode="0.000000"/>
    <numFmt numFmtId="173" formatCode="0.0000000"/>
    <numFmt numFmtId="174" formatCode="0.0000"/>
    <numFmt numFmtId="175" formatCode="0.00000000"/>
    <numFmt numFmtId="176" formatCode="0.000000000"/>
    <numFmt numFmtId="177" formatCode="#,##0.0"/>
    <numFmt numFmtId="178" formatCode="#,##0;\(#,##0\)"/>
    <numFmt numFmtId="179" formatCode="#,##0.000"/>
    <numFmt numFmtId="180" formatCode="_-* #,##0_-;\-* #,##0_-;_-* &quot;-&quot;??_-;_-@_-"/>
    <numFmt numFmtId="181" formatCode="#,##0.000_ ;[Red]\-#,##0.000\ "/>
    <numFmt numFmtId="182" formatCode="_-* #,##0.00\ &quot;€&quot;_-;\-* #,##0.00\ &quot;€&quot;_-;_-* &quot;-&quot;??\ &quot;€&quot;_-;_-@_-"/>
    <numFmt numFmtId="183" formatCode="_-&quot;$&quot;* #,##0_-;\-&quot;$&quot;* #,##0_-;_-&quot;$&quot;* &quot;-&quot;??_-;_-@_-"/>
    <numFmt numFmtId="184" formatCode="#,##0.0000"/>
    <numFmt numFmtId="185" formatCode="#,##0.00000"/>
    <numFmt numFmtId="186" formatCode="#,##0.00_ ;\-#,##0.00\ "/>
    <numFmt numFmtId="187" formatCode="_-* #,##0.000_-;\-* #,##0.000_-;_-* &quot;-&quot;??_-;_-@_-"/>
    <numFmt numFmtId="188" formatCode="_-* #,##0.0_-;\-* #,##0.0_-;_-* &quot;-&quot;??_-;_-@_-"/>
    <numFmt numFmtId="189" formatCode="#,##0;[Red]#,##0"/>
    <numFmt numFmtId="190" formatCode="\$#,##0"/>
    <numFmt numFmtId="191" formatCode="0.0%"/>
    <numFmt numFmtId="192" formatCode="0.0000000000"/>
    <numFmt numFmtId="193" formatCode="0.00000000000"/>
    <numFmt numFmtId="194" formatCode="#,##0.000000"/>
    <numFmt numFmtId="195" formatCode="#,##0_ ;[Red]\-#,##0\ "/>
    <numFmt numFmtId="196" formatCode="#,##0.000_ ;\-#,##0.0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44" fillId="19" borderId="11" xfId="0" applyFont="1" applyFill="1" applyBorder="1" applyAlignment="1">
      <alignment horizontal="center"/>
    </xf>
    <xf numFmtId="16" fontId="44" fillId="19" borderId="11" xfId="0" applyNumberFormat="1" applyFont="1" applyFill="1" applyBorder="1" applyAlignment="1">
      <alignment horizontal="center"/>
    </xf>
    <xf numFmtId="3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0" fontId="43" fillId="16" borderId="13" xfId="0" applyFont="1" applyFill="1" applyBorder="1" applyAlignment="1">
      <alignment/>
    </xf>
    <xf numFmtId="0" fontId="43" fillId="16" borderId="14" xfId="0" applyFont="1" applyFill="1" applyBorder="1" applyAlignment="1">
      <alignment/>
    </xf>
    <xf numFmtId="0" fontId="0" fillId="0" borderId="11" xfId="0" applyFill="1" applyBorder="1" applyAlignment="1">
      <alignment/>
    </xf>
    <xf numFmtId="4" fontId="0" fillId="0" borderId="11" xfId="0" applyNumberFormat="1" applyFill="1" applyBorder="1" applyAlignment="1">
      <alignment/>
    </xf>
    <xf numFmtId="177" fontId="0" fillId="0" borderId="11" xfId="0" applyNumberFormat="1" applyFill="1" applyBorder="1" applyAlignment="1">
      <alignment/>
    </xf>
    <xf numFmtId="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3" fontId="0" fillId="33" borderId="11" xfId="0" applyNumberFormat="1" applyFill="1" applyBorder="1" applyAlignment="1">
      <alignment/>
    </xf>
    <xf numFmtId="2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0" fontId="45" fillId="0" borderId="11" xfId="0" applyFont="1" applyFill="1" applyBorder="1" applyAlignment="1">
      <alignment/>
    </xf>
    <xf numFmtId="3" fontId="44" fillId="19" borderId="11" xfId="0" applyNumberFormat="1" applyFont="1" applyFill="1" applyBorder="1" applyAlignment="1">
      <alignment horizontal="center"/>
    </xf>
    <xf numFmtId="0" fontId="0" fillId="33" borderId="11" xfId="0" applyFill="1" applyBorder="1" applyAlignment="1">
      <alignment/>
    </xf>
    <xf numFmtId="3" fontId="0" fillId="33" borderId="12" xfId="0" applyNumberFormat="1" applyFill="1" applyBorder="1" applyAlignment="1">
      <alignment/>
    </xf>
    <xf numFmtId="0" fontId="0" fillId="11" borderId="11" xfId="0" applyFill="1" applyBorder="1" applyAlignment="1">
      <alignment/>
    </xf>
    <xf numFmtId="3" fontId="0" fillId="11" borderId="11" xfId="0" applyNumberFormat="1" applyFill="1" applyBorder="1" applyAlignment="1">
      <alignment/>
    </xf>
    <xf numFmtId="0" fontId="0" fillId="0" borderId="11" xfId="0" applyBorder="1" applyAlignment="1">
      <alignment horizontal="right"/>
    </xf>
    <xf numFmtId="0" fontId="0" fillId="11" borderId="11" xfId="0" applyFill="1" applyBorder="1" applyAlignment="1">
      <alignment horizontal="right"/>
    </xf>
    <xf numFmtId="4" fontId="0" fillId="11" borderId="11" xfId="0" applyNumberFormat="1" applyFill="1" applyBorder="1" applyAlignment="1">
      <alignment/>
    </xf>
    <xf numFmtId="0" fontId="0" fillId="0" borderId="0" xfId="0" applyFill="1" applyAlignment="1">
      <alignment/>
    </xf>
    <xf numFmtId="164" fontId="0" fillId="11" borderId="11" xfId="0" applyNumberFormat="1" applyFill="1" applyBorder="1" applyAlignment="1">
      <alignment/>
    </xf>
    <xf numFmtId="177" fontId="0" fillId="11" borderId="11" xfId="0" applyNumberFormat="1" applyFill="1" applyBorder="1" applyAlignment="1">
      <alignment/>
    </xf>
    <xf numFmtId="0" fontId="43" fillId="16" borderId="15" xfId="0" applyFont="1" applyFill="1" applyBorder="1" applyAlignment="1">
      <alignment/>
    </xf>
    <xf numFmtId="0" fontId="0" fillId="0" borderId="11" xfId="0" applyFill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11" borderId="12" xfId="0" applyNumberFormat="1" applyFill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49" applyNumberFormat="1" applyFont="1" applyBorder="1" applyAlignment="1">
      <alignment/>
    </xf>
    <xf numFmtId="0" fontId="0" fillId="11" borderId="11" xfId="49" applyNumberFormat="1" applyFont="1" applyFill="1" applyBorder="1" applyAlignment="1">
      <alignment horizontal="right"/>
    </xf>
    <xf numFmtId="0" fontId="0" fillId="0" borderId="11" xfId="49" applyNumberFormat="1" applyFont="1" applyFill="1" applyBorder="1" applyAlignment="1">
      <alignment horizontal="right"/>
    </xf>
    <xf numFmtId="0" fontId="0" fillId="0" borderId="11" xfId="49" applyNumberFormat="1" applyFont="1" applyFill="1" applyBorder="1" applyAlignment="1">
      <alignment/>
    </xf>
    <xf numFmtId="186" fontId="0" fillId="11" borderId="11" xfId="0" applyNumberFormat="1" applyFill="1" applyBorder="1" applyAlignment="1">
      <alignment/>
    </xf>
    <xf numFmtId="1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34" borderId="11" xfId="0" applyNumberFormat="1" applyFill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46" fillId="0" borderId="11" xfId="0" applyNumberFormat="1" applyFont="1" applyFill="1" applyBorder="1" applyAlignment="1">
      <alignment wrapText="1"/>
    </xf>
    <xf numFmtId="0" fontId="24" fillId="0" borderId="11" xfId="0" applyFont="1" applyBorder="1" applyAlignment="1">
      <alignment/>
    </xf>
    <xf numFmtId="1" fontId="24" fillId="0" borderId="11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3" fontId="0" fillId="33" borderId="11" xfId="0" applyNumberFormat="1" applyFill="1" applyBorder="1" applyAlignment="1">
      <alignment horizontal="right"/>
    </xf>
    <xf numFmtId="3" fontId="0" fillId="0" borderId="11" xfId="49" applyNumberFormat="1" applyFont="1" applyFill="1" applyBorder="1" applyAlignment="1">
      <alignment horizontal="right"/>
    </xf>
    <xf numFmtId="180" fontId="0" fillId="11" borderId="11" xfId="0" applyNumberFormat="1" applyFill="1" applyBorder="1" applyAlignment="1">
      <alignment/>
    </xf>
    <xf numFmtId="0" fontId="43" fillId="16" borderId="11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12" borderId="15" xfId="0" applyFill="1" applyBorder="1" applyAlignment="1">
      <alignment horizontal="left"/>
    </xf>
    <xf numFmtId="0" fontId="0" fillId="12" borderId="13" xfId="0" applyFill="1" applyBorder="1" applyAlignment="1">
      <alignment horizontal="left"/>
    </xf>
    <xf numFmtId="0" fontId="0" fillId="12" borderId="14" xfId="0" applyFill="1" applyBorder="1" applyAlignment="1">
      <alignment horizontal="left"/>
    </xf>
    <xf numFmtId="0" fontId="43" fillId="16" borderId="15" xfId="0" applyFont="1" applyFill="1" applyBorder="1" applyAlignment="1">
      <alignment horizontal="left"/>
    </xf>
    <xf numFmtId="0" fontId="43" fillId="16" borderId="13" xfId="0" applyFont="1" applyFill="1" applyBorder="1" applyAlignment="1">
      <alignment horizontal="left"/>
    </xf>
    <xf numFmtId="0" fontId="43" fillId="16" borderId="14" xfId="0" applyFont="1" applyFill="1" applyBorder="1" applyAlignment="1">
      <alignment horizontal="left"/>
    </xf>
    <xf numFmtId="0" fontId="0" fillId="12" borderId="11" xfId="0" applyFill="1" applyBorder="1" applyAlignment="1">
      <alignment horizontal="left"/>
    </xf>
    <xf numFmtId="0" fontId="44" fillId="35" borderId="15" xfId="0" applyFont="1" applyFill="1" applyBorder="1" applyAlignment="1">
      <alignment horizontal="left"/>
    </xf>
    <xf numFmtId="0" fontId="44" fillId="35" borderId="13" xfId="0" applyFont="1" applyFill="1" applyBorder="1" applyAlignment="1">
      <alignment horizontal="left"/>
    </xf>
    <xf numFmtId="0" fontId="44" fillId="35" borderId="14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44" fillId="35" borderId="11" xfId="0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12" borderId="11" xfId="0" applyFont="1" applyFill="1" applyBorder="1" applyAlignment="1">
      <alignment horizontal="left"/>
    </xf>
    <xf numFmtId="0" fontId="0" fillId="12" borderId="15" xfId="0" applyFont="1" applyFill="1" applyBorder="1" applyAlignment="1">
      <alignment horizontal="left"/>
    </xf>
    <xf numFmtId="0" fontId="0" fillId="12" borderId="13" xfId="0" applyFont="1" applyFill="1" applyBorder="1" applyAlignment="1">
      <alignment horizontal="left"/>
    </xf>
    <xf numFmtId="0" fontId="0" fillId="12" borderId="14" xfId="0" applyFont="1" applyFill="1" applyBorder="1" applyAlignment="1">
      <alignment horizontal="left"/>
    </xf>
    <xf numFmtId="0" fontId="0" fillId="16" borderId="15" xfId="0" applyFont="1" applyFill="1" applyBorder="1" applyAlignment="1">
      <alignment horizontal="left"/>
    </xf>
    <xf numFmtId="0" fontId="0" fillId="16" borderId="13" xfId="0" applyFont="1" applyFill="1" applyBorder="1" applyAlignment="1">
      <alignment horizontal="left"/>
    </xf>
    <xf numFmtId="0" fontId="0" fillId="16" borderId="14" xfId="0" applyFont="1" applyFill="1" applyBorder="1" applyAlignment="1">
      <alignment horizontal="left"/>
    </xf>
    <xf numFmtId="0" fontId="43" fillId="0" borderId="0" xfId="0" applyFont="1" applyBorder="1" applyAlignment="1">
      <alignment horizontal="center"/>
    </xf>
    <xf numFmtId="0" fontId="0" fillId="33" borderId="0" xfId="0" applyFill="1" applyBorder="1" applyAlignment="1">
      <alignment horizontal="right"/>
    </xf>
    <xf numFmtId="0" fontId="44" fillId="36" borderId="16" xfId="0" applyFont="1" applyFill="1" applyBorder="1" applyAlignment="1">
      <alignment horizontal="center" vertical="center"/>
    </xf>
    <xf numFmtId="0" fontId="44" fillId="36" borderId="17" xfId="0" applyFont="1" applyFill="1" applyBorder="1" applyAlignment="1">
      <alignment horizontal="center" vertical="center"/>
    </xf>
    <xf numFmtId="0" fontId="44" fillId="36" borderId="18" xfId="0" applyFont="1" applyFill="1" applyBorder="1" applyAlignment="1">
      <alignment horizontal="center" vertical="center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10" xfId="51"/>
    <cellStyle name="Millares 2" xfId="52"/>
    <cellStyle name="Millares 2 2" xfId="53"/>
    <cellStyle name="Millares 3" xfId="54"/>
    <cellStyle name="Millares 3 2" xfId="55"/>
    <cellStyle name="Millares 4" xfId="56"/>
    <cellStyle name="Millares 4 2" xfId="57"/>
    <cellStyle name="Millares 5" xfId="58"/>
    <cellStyle name="Millares 5 2" xfId="59"/>
    <cellStyle name="Millares 6" xfId="60"/>
    <cellStyle name="Millares 6 2" xfId="61"/>
    <cellStyle name="Millares 7" xfId="62"/>
    <cellStyle name="Millares 7 2" xfId="63"/>
    <cellStyle name="Millares 8" xfId="64"/>
    <cellStyle name="Millares 9" xfId="65"/>
    <cellStyle name="Currency" xfId="66"/>
    <cellStyle name="Currency [0]" xfId="67"/>
    <cellStyle name="Neutral" xfId="68"/>
    <cellStyle name="Normal 2" xfId="69"/>
    <cellStyle name="Normal 3" xfId="70"/>
    <cellStyle name="Normal 9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7"/>
  <sheetViews>
    <sheetView zoomScale="70" zoomScaleNormal="70" zoomScalePageLayoutView="0" workbookViewId="0" topLeftCell="A46">
      <selection activeCell="G76" sqref="G76"/>
    </sheetView>
  </sheetViews>
  <sheetFormatPr defaultColWidth="11.421875" defaultRowHeight="15"/>
  <cols>
    <col min="1" max="1" width="11.421875" style="1" customWidth="1"/>
    <col min="2" max="2" width="75.140625" style="0" bestFit="1" customWidth="1"/>
    <col min="3" max="3" width="25.00390625" style="0" customWidth="1"/>
    <col min="4" max="4" width="22.7109375" style="0" customWidth="1"/>
    <col min="5" max="5" width="24.140625" style="0" bestFit="1" customWidth="1"/>
    <col min="6" max="6" width="22.00390625" style="0" bestFit="1" customWidth="1"/>
    <col min="7" max="7" width="22.00390625" style="9" customWidth="1"/>
    <col min="8" max="8" width="11.421875" style="1" customWidth="1"/>
    <col min="9" max="9" width="14.7109375" style="1" bestFit="1" customWidth="1"/>
    <col min="10" max="56" width="11.421875" style="1" customWidth="1"/>
  </cols>
  <sheetData>
    <row r="1" spans="1:6" ht="15">
      <c r="A1" s="1" t="s">
        <v>108</v>
      </c>
      <c r="B1" s="1"/>
      <c r="C1" s="1"/>
      <c r="D1" s="1"/>
      <c r="E1" s="1"/>
      <c r="F1" s="1"/>
    </row>
    <row r="2" spans="2:7" ht="21">
      <c r="B2" s="1"/>
      <c r="C2" s="79" t="s">
        <v>4</v>
      </c>
      <c r="D2" s="80"/>
      <c r="E2" s="80"/>
      <c r="F2" s="80"/>
      <c r="G2" s="81"/>
    </row>
    <row r="3" spans="2:7" ht="21">
      <c r="B3" s="1"/>
      <c r="C3" s="7" t="s">
        <v>0</v>
      </c>
      <c r="D3" s="7" t="s">
        <v>1</v>
      </c>
      <c r="E3" s="8" t="s">
        <v>2</v>
      </c>
      <c r="F3" s="7" t="s">
        <v>3</v>
      </c>
      <c r="G3" s="22" t="s">
        <v>98</v>
      </c>
    </row>
    <row r="4" spans="2:7" ht="21">
      <c r="B4" s="64" t="s">
        <v>80</v>
      </c>
      <c r="C4" s="65"/>
      <c r="D4" s="65"/>
      <c r="E4" s="65"/>
      <c r="F4" s="65"/>
      <c r="G4" s="66"/>
    </row>
    <row r="5" spans="2:7" ht="15">
      <c r="B5" s="60" t="s">
        <v>11</v>
      </c>
      <c r="C5" s="61"/>
      <c r="D5" s="61"/>
      <c r="E5" s="61"/>
      <c r="F5" s="61"/>
      <c r="G5" s="62"/>
    </row>
    <row r="6" spans="2:7" ht="15">
      <c r="B6" s="6" t="s">
        <v>5</v>
      </c>
      <c r="C6" s="18">
        <v>51825</v>
      </c>
      <c r="D6" s="18">
        <v>11163</v>
      </c>
      <c r="E6" s="18">
        <v>14839</v>
      </c>
      <c r="F6" s="18">
        <v>8089</v>
      </c>
      <c r="G6" s="18">
        <f>SUM(C6:F6)</f>
        <v>85916</v>
      </c>
    </row>
    <row r="7" spans="2:7" ht="15">
      <c r="B7" s="46" t="s">
        <v>6</v>
      </c>
      <c r="C7" s="18">
        <v>503</v>
      </c>
      <c r="D7" s="18">
        <v>258</v>
      </c>
      <c r="E7" s="18">
        <v>11</v>
      </c>
      <c r="F7" s="18">
        <v>0</v>
      </c>
      <c r="G7" s="18">
        <f>SUM(C7:F7)</f>
        <v>772</v>
      </c>
    </row>
    <row r="8" spans="2:7" ht="15">
      <c r="B8" s="25" t="s">
        <v>7</v>
      </c>
      <c r="C8" s="36">
        <v>52328</v>
      </c>
      <c r="D8" s="36">
        <v>11421</v>
      </c>
      <c r="E8" s="36">
        <v>14850</v>
      </c>
      <c r="F8" s="36">
        <v>8089</v>
      </c>
      <c r="G8" s="36">
        <f>SUM(C8:F8)</f>
        <v>86688</v>
      </c>
    </row>
    <row r="9" spans="2:7" ht="15">
      <c r="B9" s="56"/>
      <c r="C9" s="56"/>
      <c r="D9" s="56"/>
      <c r="E9" s="56"/>
      <c r="F9" s="56"/>
      <c r="G9" s="56"/>
    </row>
    <row r="10" spans="2:7" ht="15">
      <c r="B10" s="60" t="s">
        <v>12</v>
      </c>
      <c r="C10" s="61"/>
      <c r="D10" s="61"/>
      <c r="E10" s="61"/>
      <c r="F10" s="61"/>
      <c r="G10" s="62"/>
    </row>
    <row r="11" spans="2:7" ht="15">
      <c r="B11" s="57" t="s">
        <v>33</v>
      </c>
      <c r="C11" s="58"/>
      <c r="D11" s="58"/>
      <c r="E11" s="58"/>
      <c r="F11" s="58"/>
      <c r="G11" s="59"/>
    </row>
    <row r="12" spans="2:7" ht="15">
      <c r="B12" s="23" t="s">
        <v>10</v>
      </c>
      <c r="C12" s="18">
        <v>951866</v>
      </c>
      <c r="D12" s="18">
        <v>204057</v>
      </c>
      <c r="E12" s="24">
        <v>75458</v>
      </c>
      <c r="F12" s="24">
        <v>25649</v>
      </c>
      <c r="G12" s="24">
        <f>SUM(C12:F12)</f>
        <v>1257030</v>
      </c>
    </row>
    <row r="13" spans="2:7" ht="15">
      <c r="B13" s="23" t="s">
        <v>9</v>
      </c>
      <c r="C13" s="18">
        <v>2130620</v>
      </c>
      <c r="D13" s="18">
        <v>649478</v>
      </c>
      <c r="E13" s="24">
        <v>334925</v>
      </c>
      <c r="F13" s="24">
        <v>121365</v>
      </c>
      <c r="G13" s="24">
        <f>SUM(C13:F13)</f>
        <v>3236388</v>
      </c>
    </row>
    <row r="14" spans="2:7" ht="15">
      <c r="B14" s="25" t="s">
        <v>8</v>
      </c>
      <c r="C14" s="26">
        <v>3082486</v>
      </c>
      <c r="D14" s="26">
        <v>1085327</v>
      </c>
      <c r="E14" s="26">
        <v>410383</v>
      </c>
      <c r="F14" s="26">
        <v>147014</v>
      </c>
      <c r="G14" s="26">
        <f>SUM(C14:F14)</f>
        <v>4725210</v>
      </c>
    </row>
    <row r="15" spans="2:7" ht="15">
      <c r="B15" s="25" t="s">
        <v>90</v>
      </c>
      <c r="C15" s="26">
        <v>311090</v>
      </c>
      <c r="D15" s="26">
        <v>121060</v>
      </c>
      <c r="E15" s="26">
        <v>1348</v>
      </c>
      <c r="F15" s="26">
        <v>0</v>
      </c>
      <c r="G15" s="26">
        <f>SUM(C15:F15)</f>
        <v>433498</v>
      </c>
    </row>
    <row r="16" spans="2:7" ht="15">
      <c r="B16" s="25" t="s">
        <v>34</v>
      </c>
      <c r="C16" s="26">
        <v>3393576</v>
      </c>
      <c r="D16" s="26">
        <v>1206387</v>
      </c>
      <c r="E16" s="26">
        <v>411731</v>
      </c>
      <c r="F16" s="26">
        <v>147014</v>
      </c>
      <c r="G16" s="26">
        <f>SUM(C16:F16)</f>
        <v>5158708</v>
      </c>
    </row>
    <row r="17" spans="2:7" ht="15">
      <c r="B17" s="56"/>
      <c r="C17" s="56"/>
      <c r="D17" s="56"/>
      <c r="E17" s="56"/>
      <c r="F17" s="56"/>
      <c r="G17" s="56"/>
    </row>
    <row r="18" spans="2:7" ht="15">
      <c r="B18" s="57" t="s">
        <v>87</v>
      </c>
      <c r="C18" s="58"/>
      <c r="D18" s="58"/>
      <c r="E18" s="58"/>
      <c r="F18" s="58"/>
      <c r="G18" s="59"/>
    </row>
    <row r="19" spans="2:7" ht="15">
      <c r="B19" s="20" t="s">
        <v>35</v>
      </c>
      <c r="C19" s="44">
        <v>5108</v>
      </c>
      <c r="D19" s="44">
        <v>2601</v>
      </c>
      <c r="E19" s="34">
        <v>0</v>
      </c>
      <c r="F19" s="34">
        <v>0</v>
      </c>
      <c r="G19" s="34">
        <f>SUM(C19:F19)</f>
        <v>7709</v>
      </c>
    </row>
    <row r="20" spans="2:7" ht="15">
      <c r="B20" s="78"/>
      <c r="C20" s="78"/>
      <c r="D20" s="78"/>
      <c r="E20" s="78"/>
      <c r="F20" s="78"/>
      <c r="G20" s="78"/>
    </row>
    <row r="21" spans="2:7" ht="15">
      <c r="B21" s="25" t="s">
        <v>36</v>
      </c>
      <c r="C21" s="26">
        <v>3398684</v>
      </c>
      <c r="D21" s="26">
        <v>1208988</v>
      </c>
      <c r="E21" s="26">
        <v>411731</v>
      </c>
      <c r="F21" s="26">
        <v>147014</v>
      </c>
      <c r="G21" s="26">
        <f>SUM(C21:F21)</f>
        <v>5166417</v>
      </c>
    </row>
    <row r="22" spans="2:6" ht="15">
      <c r="B22" s="1"/>
      <c r="C22" s="1"/>
      <c r="D22" s="1"/>
      <c r="E22" s="1"/>
      <c r="F22" s="1"/>
    </row>
    <row r="23" spans="2:7" ht="15">
      <c r="B23" s="33" t="s">
        <v>99</v>
      </c>
      <c r="C23" s="11"/>
      <c r="D23" s="11"/>
      <c r="E23" s="11"/>
      <c r="F23" s="11"/>
      <c r="G23" s="12"/>
    </row>
    <row r="24" spans="2:7" ht="15">
      <c r="B24" s="25" t="s">
        <v>100</v>
      </c>
      <c r="C24" s="26">
        <v>448146</v>
      </c>
      <c r="D24" s="26">
        <v>295132</v>
      </c>
      <c r="E24" s="26">
        <v>124644</v>
      </c>
      <c r="F24" s="26">
        <v>29155</v>
      </c>
      <c r="G24" s="26">
        <f>SUM(C24:F24)</f>
        <v>897077</v>
      </c>
    </row>
    <row r="25" spans="2:6" ht="15">
      <c r="B25" s="1"/>
      <c r="C25" s="1"/>
      <c r="D25" s="1"/>
      <c r="E25" s="1"/>
      <c r="F25" s="1"/>
    </row>
    <row r="26" spans="2:7" ht="15">
      <c r="B26" s="33" t="s">
        <v>101</v>
      </c>
      <c r="C26" s="11"/>
      <c r="D26" s="11"/>
      <c r="E26" s="11"/>
      <c r="F26" s="11"/>
      <c r="G26" s="12"/>
    </row>
    <row r="27" spans="2:7" ht="15">
      <c r="B27" s="25" t="s">
        <v>102</v>
      </c>
      <c r="C27" s="26">
        <v>3846830</v>
      </c>
      <c r="D27" s="26">
        <v>1504120</v>
      </c>
      <c r="E27" s="26">
        <v>536375</v>
      </c>
      <c r="F27" s="26">
        <v>176169</v>
      </c>
      <c r="G27" s="26">
        <f>SUM(C27:F27)</f>
        <v>6063494</v>
      </c>
    </row>
    <row r="28" spans="2:8" ht="15">
      <c r="B28" s="56"/>
      <c r="C28" s="56"/>
      <c r="D28" s="56"/>
      <c r="E28" s="56"/>
      <c r="F28" s="56"/>
      <c r="G28" s="56"/>
      <c r="H28" s="56"/>
    </row>
    <row r="29" spans="2:7" ht="15">
      <c r="B29" s="60" t="s">
        <v>13</v>
      </c>
      <c r="C29" s="61"/>
      <c r="D29" s="61"/>
      <c r="E29" s="61"/>
      <c r="F29" s="61"/>
      <c r="G29" s="62"/>
    </row>
    <row r="30" spans="2:7" ht="15">
      <c r="B30" s="46" t="s">
        <v>14</v>
      </c>
      <c r="C30" s="47">
        <v>1343711</v>
      </c>
      <c r="D30" s="47">
        <v>352807</v>
      </c>
      <c r="E30" s="44">
        <v>156081</v>
      </c>
      <c r="F30" s="47">
        <v>24261</v>
      </c>
      <c r="G30" s="47">
        <f>SUM(C30:F30)</f>
        <v>1876860</v>
      </c>
    </row>
    <row r="31" spans="2:8" ht="15">
      <c r="B31" s="56"/>
      <c r="C31" s="56"/>
      <c r="D31" s="56"/>
      <c r="E31" s="56"/>
      <c r="F31" s="56"/>
      <c r="G31" s="56"/>
      <c r="H31" s="56"/>
    </row>
    <row r="32" spans="2:7" ht="15">
      <c r="B32" s="60" t="s">
        <v>84</v>
      </c>
      <c r="C32" s="61"/>
      <c r="D32" s="61"/>
      <c r="E32" s="61"/>
      <c r="F32" s="61"/>
      <c r="G32" s="62"/>
    </row>
    <row r="33" spans="2:7" ht="15">
      <c r="B33" s="46" t="s">
        <v>103</v>
      </c>
      <c r="C33" s="47">
        <v>2143827717634</v>
      </c>
      <c r="D33" s="47">
        <v>560369007390</v>
      </c>
      <c r="E33" s="47">
        <v>222995264727</v>
      </c>
      <c r="F33" s="47">
        <v>54090905643</v>
      </c>
      <c r="G33" s="47">
        <f>SUM(C33:F33)</f>
        <v>2981282895394</v>
      </c>
    </row>
    <row r="34" spans="2:7" ht="15">
      <c r="B34" s="46" t="s">
        <v>104</v>
      </c>
      <c r="C34" s="47">
        <v>111709298416</v>
      </c>
      <c r="D34" s="47">
        <f>202894*D24</f>
        <v>59880512008</v>
      </c>
      <c r="E34" s="47">
        <v>16722402900</v>
      </c>
      <c r="F34" s="47">
        <v>3345466000</v>
      </c>
      <c r="G34" s="47">
        <f>SUM(C34:F34)</f>
        <v>191657679324</v>
      </c>
    </row>
    <row r="35" spans="2:7" ht="15">
      <c r="B35" s="25" t="s">
        <v>105</v>
      </c>
      <c r="C35" s="26">
        <v>2255537016050</v>
      </c>
      <c r="D35" s="26">
        <v>560369210284</v>
      </c>
      <c r="E35" s="26">
        <v>239717667627</v>
      </c>
      <c r="F35" s="26">
        <v>57436371643</v>
      </c>
      <c r="G35" s="26">
        <f>SUM(C35:F35)</f>
        <v>3113060265604</v>
      </c>
    </row>
    <row r="36" spans="2:8" ht="15">
      <c r="B36" s="56"/>
      <c r="C36" s="56"/>
      <c r="D36" s="56"/>
      <c r="E36" s="56"/>
      <c r="F36" s="56"/>
      <c r="G36" s="56"/>
      <c r="H36" s="56"/>
    </row>
    <row r="37" spans="2:7" ht="21">
      <c r="B37" s="64" t="s">
        <v>81</v>
      </c>
      <c r="C37" s="65"/>
      <c r="D37" s="65"/>
      <c r="E37" s="65"/>
      <c r="F37" s="65"/>
      <c r="G37" s="66"/>
    </row>
    <row r="38" spans="2:7" ht="15">
      <c r="B38" s="60" t="s">
        <v>15</v>
      </c>
      <c r="C38" s="61"/>
      <c r="D38" s="61"/>
      <c r="E38" s="61"/>
      <c r="F38" s="61"/>
      <c r="G38" s="62"/>
    </row>
    <row r="39" spans="2:9" ht="15">
      <c r="B39" s="46" t="s">
        <v>16</v>
      </c>
      <c r="C39" s="44">
        <v>317548</v>
      </c>
      <c r="D39" s="44">
        <v>182468</v>
      </c>
      <c r="E39" s="44">
        <v>88444</v>
      </c>
      <c r="F39" s="44">
        <v>21715</v>
      </c>
      <c r="G39" s="44">
        <f>SUM(C39:F39)</f>
        <v>610175</v>
      </c>
      <c r="H39" s="9"/>
      <c r="I39" s="9"/>
    </row>
    <row r="40" spans="2:9" ht="15">
      <c r="B40" s="46" t="s">
        <v>17</v>
      </c>
      <c r="C40" s="44">
        <v>1563</v>
      </c>
      <c r="D40" s="14">
        <v>837.8490299999999</v>
      </c>
      <c r="E40" s="44">
        <v>460</v>
      </c>
      <c r="F40" s="14">
        <v>118.69</v>
      </c>
      <c r="G40" s="14">
        <f>SUM(C40:F40)</f>
        <v>2979.53903</v>
      </c>
      <c r="H40" s="9"/>
      <c r="I40" s="9"/>
    </row>
    <row r="41" spans="1:9" ht="15">
      <c r="A41" s="4"/>
      <c r="B41" s="56"/>
      <c r="C41" s="56"/>
      <c r="D41" s="56"/>
      <c r="E41" s="56"/>
      <c r="F41" s="56"/>
      <c r="G41" s="56"/>
      <c r="H41" s="56"/>
      <c r="I41" s="9"/>
    </row>
    <row r="42" spans="2:9" ht="15">
      <c r="B42" s="55" t="s">
        <v>18</v>
      </c>
      <c r="C42" s="55"/>
      <c r="D42" s="55"/>
      <c r="E42" s="55"/>
      <c r="F42" s="55"/>
      <c r="G42" s="55"/>
      <c r="I42" s="9"/>
    </row>
    <row r="43" spans="2:9" ht="15">
      <c r="B43" s="46" t="s">
        <v>19</v>
      </c>
      <c r="C43" s="44">
        <v>158</v>
      </c>
      <c r="D43" s="44">
        <v>206</v>
      </c>
      <c r="E43" s="44">
        <v>64</v>
      </c>
      <c r="F43" s="44">
        <v>5</v>
      </c>
      <c r="G43" s="44">
        <f>SUM(C43:F43)</f>
        <v>433</v>
      </c>
      <c r="H43" s="9"/>
      <c r="I43" s="9"/>
    </row>
    <row r="44" spans="2:9" ht="15">
      <c r="B44" s="46" t="s">
        <v>20</v>
      </c>
      <c r="C44" s="14">
        <v>1.8</v>
      </c>
      <c r="D44" s="14">
        <v>1.8743910000000001</v>
      </c>
      <c r="E44" s="14">
        <v>0.1</v>
      </c>
      <c r="F44" s="14">
        <v>0.062</v>
      </c>
      <c r="G44" s="14">
        <f>SUM(C44:F44)</f>
        <v>3.836391</v>
      </c>
      <c r="H44" s="9"/>
      <c r="I44" s="9"/>
    </row>
    <row r="45" spans="1:9" ht="15">
      <c r="A45" s="4"/>
      <c r="B45" s="56"/>
      <c r="C45" s="56"/>
      <c r="D45" s="56"/>
      <c r="E45" s="56"/>
      <c r="F45" s="56"/>
      <c r="G45" s="56"/>
      <c r="H45" s="56"/>
      <c r="I45" s="9"/>
    </row>
    <row r="46" spans="2:9" ht="15">
      <c r="B46" s="55" t="s">
        <v>21</v>
      </c>
      <c r="C46" s="55"/>
      <c r="D46" s="55"/>
      <c r="E46" s="55"/>
      <c r="F46" s="55"/>
      <c r="G46" s="55"/>
      <c r="I46" s="9"/>
    </row>
    <row r="47" spans="2:9" ht="15">
      <c r="B47" s="46" t="s">
        <v>22</v>
      </c>
      <c r="C47" s="47">
        <v>82928</v>
      </c>
      <c r="D47" s="47">
        <v>57216</v>
      </c>
      <c r="E47" s="47">
        <v>10290</v>
      </c>
      <c r="F47" s="47">
        <v>6682</v>
      </c>
      <c r="G47" s="47">
        <f>SUM(C47:F47)</f>
        <v>157116</v>
      </c>
      <c r="H47" s="9"/>
      <c r="I47" s="9"/>
    </row>
    <row r="48" spans="2:9" ht="15">
      <c r="B48" s="46" t="s">
        <v>23</v>
      </c>
      <c r="C48" s="47">
        <v>30096</v>
      </c>
      <c r="D48" s="47">
        <v>11627.670921</v>
      </c>
      <c r="E48" s="47">
        <v>4137.690869</v>
      </c>
      <c r="F48" s="47">
        <v>1016.46</v>
      </c>
      <c r="G48" s="47">
        <f>SUM(C48:F48)</f>
        <v>46877.821789999995</v>
      </c>
      <c r="H48" s="9"/>
      <c r="I48" s="9"/>
    </row>
    <row r="49" spans="1:8" ht="15">
      <c r="A49" s="4"/>
      <c r="B49" s="56"/>
      <c r="C49" s="56"/>
      <c r="D49" s="56"/>
      <c r="E49" s="56"/>
      <c r="F49" s="56"/>
      <c r="G49" s="56"/>
      <c r="H49" s="56"/>
    </row>
    <row r="50" spans="2:7" ht="21">
      <c r="B50" s="64" t="s">
        <v>82</v>
      </c>
      <c r="C50" s="65"/>
      <c r="D50" s="65"/>
      <c r="E50" s="65"/>
      <c r="F50" s="65"/>
      <c r="G50" s="66"/>
    </row>
    <row r="51" spans="1:8" ht="15">
      <c r="A51" s="4"/>
      <c r="B51" s="77"/>
      <c r="C51" s="77"/>
      <c r="D51" s="77"/>
      <c r="E51" s="77"/>
      <c r="F51" s="77"/>
      <c r="G51" s="77"/>
      <c r="H51" s="77"/>
    </row>
    <row r="52" spans="2:7" ht="15">
      <c r="B52" s="55" t="s">
        <v>92</v>
      </c>
      <c r="C52" s="55"/>
      <c r="D52" s="55"/>
      <c r="E52" s="55"/>
      <c r="F52" s="55"/>
      <c r="G52" s="55"/>
    </row>
    <row r="53" spans="2:7" ht="15">
      <c r="B53" s="70" t="s">
        <v>24</v>
      </c>
      <c r="C53" s="70"/>
      <c r="D53" s="70"/>
      <c r="E53" s="70"/>
      <c r="F53" s="70"/>
      <c r="G53" s="70"/>
    </row>
    <row r="54" spans="2:7" ht="15">
      <c r="B54" s="46" t="s">
        <v>25</v>
      </c>
      <c r="C54" s="47">
        <v>132622</v>
      </c>
      <c r="D54" s="47">
        <v>14380</v>
      </c>
      <c r="E54" s="47">
        <v>4055</v>
      </c>
      <c r="F54" s="47">
        <v>1891</v>
      </c>
      <c r="G54" s="47">
        <f aca="true" t="shared" si="0" ref="G54:G70">SUM(C54:F54)</f>
        <v>152948</v>
      </c>
    </row>
    <row r="55" spans="2:7" ht="15">
      <c r="B55" s="46" t="s">
        <v>26</v>
      </c>
      <c r="C55" s="47">
        <v>56662.17522</v>
      </c>
      <c r="D55" s="47">
        <v>12571.564748000133</v>
      </c>
      <c r="E55" s="47">
        <v>4327</v>
      </c>
      <c r="F55" s="47">
        <v>1711</v>
      </c>
      <c r="G55" s="47">
        <f t="shared" si="0"/>
        <v>75271.73996800013</v>
      </c>
    </row>
    <row r="56" spans="2:7" ht="15">
      <c r="B56" s="46" t="s">
        <v>27</v>
      </c>
      <c r="C56" s="47">
        <v>10.8510654340909</v>
      </c>
      <c r="D56" s="47">
        <v>27.87512439155597</v>
      </c>
      <c r="E56" s="47">
        <v>22</v>
      </c>
      <c r="F56" s="47">
        <v>21</v>
      </c>
      <c r="G56" s="47">
        <f>AVERAGE(C56:F56)</f>
        <v>20.431547456411717</v>
      </c>
    </row>
    <row r="57" spans="2:7" ht="15">
      <c r="B57" s="46" t="s">
        <v>28</v>
      </c>
      <c r="C57" s="47">
        <v>1012357</v>
      </c>
      <c r="D57" s="47">
        <v>377060</v>
      </c>
      <c r="E57" s="47">
        <v>93608</v>
      </c>
      <c r="F57" s="47">
        <v>28419</v>
      </c>
      <c r="G57" s="47">
        <f t="shared" si="0"/>
        <v>1511444</v>
      </c>
    </row>
    <row r="58" spans="2:7" ht="15">
      <c r="B58" s="46" t="s">
        <v>109</v>
      </c>
      <c r="C58" s="47">
        <v>1062000.569714</v>
      </c>
      <c r="D58" s="47">
        <v>375013.058997</v>
      </c>
      <c r="E58" s="47">
        <v>95635.4</v>
      </c>
      <c r="F58" s="47">
        <v>26857</v>
      </c>
      <c r="G58" s="47">
        <f t="shared" si="0"/>
        <v>1559506.028711</v>
      </c>
    </row>
    <row r="59" spans="2:7" ht="15">
      <c r="B59" s="63" t="s">
        <v>29</v>
      </c>
      <c r="C59" s="63"/>
      <c r="D59" s="63"/>
      <c r="E59" s="63"/>
      <c r="F59" s="63"/>
      <c r="G59" s="63"/>
    </row>
    <row r="60" spans="2:7" ht="15">
      <c r="B60" s="46" t="s">
        <v>25</v>
      </c>
      <c r="C60" s="27">
        <v>0</v>
      </c>
      <c r="D60" s="20">
        <v>12</v>
      </c>
      <c r="E60" s="27">
        <v>0</v>
      </c>
      <c r="F60" s="27">
        <v>0</v>
      </c>
      <c r="G60" s="47">
        <f t="shared" si="0"/>
        <v>12</v>
      </c>
    </row>
    <row r="61" spans="2:7" ht="15">
      <c r="B61" s="46" t="s">
        <v>26</v>
      </c>
      <c r="C61" s="27">
        <v>0</v>
      </c>
      <c r="D61" s="14">
        <v>9.161257</v>
      </c>
      <c r="E61" s="27">
        <v>0</v>
      </c>
      <c r="F61" s="27">
        <v>0</v>
      </c>
      <c r="G61" s="16">
        <f t="shared" si="0"/>
        <v>9.161257</v>
      </c>
    </row>
    <row r="62" spans="2:7" ht="15">
      <c r="B62" s="46" t="s">
        <v>27</v>
      </c>
      <c r="C62" s="27">
        <v>0</v>
      </c>
      <c r="D62" s="14">
        <v>14.147892587229023</v>
      </c>
      <c r="E62" s="27">
        <v>0</v>
      </c>
      <c r="F62" s="27">
        <v>0</v>
      </c>
      <c r="G62" s="47">
        <f>AVERAGE(C62:F62)</f>
        <v>3.536973146807256</v>
      </c>
    </row>
    <row r="63" spans="2:7" ht="15">
      <c r="B63" s="46" t="s">
        <v>28</v>
      </c>
      <c r="C63" s="27">
        <v>0</v>
      </c>
      <c r="D63" s="20">
        <v>87</v>
      </c>
      <c r="E63" s="27">
        <v>0</v>
      </c>
      <c r="F63" s="27">
        <v>0</v>
      </c>
      <c r="G63" s="47">
        <f t="shared" si="0"/>
        <v>87</v>
      </c>
    </row>
    <row r="64" spans="2:7" ht="15">
      <c r="B64" s="46" t="s">
        <v>109</v>
      </c>
      <c r="C64" s="27">
        <v>0</v>
      </c>
      <c r="D64" s="14">
        <v>112.597153</v>
      </c>
      <c r="E64" s="27">
        <v>0</v>
      </c>
      <c r="F64" s="27">
        <v>0</v>
      </c>
      <c r="G64" s="16">
        <f t="shared" si="0"/>
        <v>112.597153</v>
      </c>
    </row>
    <row r="65" spans="2:7" ht="15">
      <c r="B65" s="70" t="s">
        <v>31</v>
      </c>
      <c r="C65" s="70"/>
      <c r="D65" s="70"/>
      <c r="E65" s="70"/>
      <c r="F65" s="70"/>
      <c r="G65" s="70"/>
    </row>
    <row r="66" spans="2:7" ht="15">
      <c r="B66" s="46" t="s">
        <v>25</v>
      </c>
      <c r="C66" s="44">
        <v>7701</v>
      </c>
      <c r="D66" s="44">
        <v>6325</v>
      </c>
      <c r="E66" s="44">
        <v>1548</v>
      </c>
      <c r="F66" s="44">
        <v>108</v>
      </c>
      <c r="G66" s="44">
        <f t="shared" si="0"/>
        <v>15682</v>
      </c>
    </row>
    <row r="67" spans="2:7" ht="15">
      <c r="B67" s="46" t="s">
        <v>26</v>
      </c>
      <c r="C67" s="44">
        <v>3351.455816</v>
      </c>
      <c r="D67" s="44">
        <v>5373.891629000004</v>
      </c>
      <c r="E67" s="44">
        <v>967</v>
      </c>
      <c r="F67" s="44">
        <v>59</v>
      </c>
      <c r="G67" s="44">
        <f t="shared" si="0"/>
        <v>9751.347445000005</v>
      </c>
    </row>
    <row r="68" spans="2:7" ht="15">
      <c r="B68" s="46" t="s">
        <v>27</v>
      </c>
      <c r="C68" s="44">
        <v>26.8444357875601</v>
      </c>
      <c r="D68" s="44">
        <v>50.679397692967505</v>
      </c>
      <c r="E68" s="44">
        <v>38</v>
      </c>
      <c r="F68" s="44">
        <v>50</v>
      </c>
      <c r="G68" s="44">
        <f>AVERAGE(C68:F68)</f>
        <v>41.3809583701319</v>
      </c>
    </row>
    <row r="69" spans="2:7" ht="15">
      <c r="B69" s="46" t="s">
        <v>28</v>
      </c>
      <c r="C69" s="44">
        <v>154024</v>
      </c>
      <c r="D69" s="44">
        <v>158793</v>
      </c>
      <c r="E69" s="44">
        <v>39227</v>
      </c>
      <c r="F69" s="44">
        <v>14992</v>
      </c>
      <c r="G69" s="44">
        <f t="shared" si="0"/>
        <v>367036</v>
      </c>
    </row>
    <row r="70" spans="2:7" ht="15">
      <c r="B70" s="46" t="s">
        <v>109</v>
      </c>
      <c r="C70" s="44">
        <v>98609.586856</v>
      </c>
      <c r="D70" s="44">
        <v>105038.268824</v>
      </c>
      <c r="E70" s="44">
        <v>16854.4</v>
      </c>
      <c r="F70" s="44">
        <v>4775</v>
      </c>
      <c r="G70" s="44">
        <f t="shared" si="0"/>
        <v>225277.25567999997</v>
      </c>
    </row>
    <row r="71" spans="2:7" ht="15">
      <c r="B71" s="74" t="s">
        <v>32</v>
      </c>
      <c r="C71" s="75"/>
      <c r="D71" s="75"/>
      <c r="E71" s="75"/>
      <c r="F71" s="75"/>
      <c r="G71" s="76"/>
    </row>
    <row r="72" spans="2:7" ht="15">
      <c r="B72" s="25" t="s">
        <v>25</v>
      </c>
      <c r="C72" s="26">
        <v>140323</v>
      </c>
      <c r="D72" s="26">
        <v>20717</v>
      </c>
      <c r="E72" s="26">
        <v>5603</v>
      </c>
      <c r="F72" s="26">
        <v>1999</v>
      </c>
      <c r="G72" s="26">
        <f>SUM(C72:F72)</f>
        <v>168642</v>
      </c>
    </row>
    <row r="73" spans="2:7" ht="15">
      <c r="B73" s="25" t="s">
        <v>26</v>
      </c>
      <c r="C73" s="26">
        <v>60013.631036</v>
      </c>
      <c r="D73" s="26">
        <v>17954.617634000137</v>
      </c>
      <c r="E73" s="26">
        <v>5294</v>
      </c>
      <c r="F73" s="26">
        <v>1770</v>
      </c>
      <c r="G73" s="29">
        <f>SUM(C73:F73)</f>
        <v>85032.24867000013</v>
      </c>
    </row>
    <row r="74" spans="2:7" ht="15">
      <c r="B74" s="25" t="s">
        <v>27</v>
      </c>
      <c r="C74" s="26">
        <v>18.8477506108255</v>
      </c>
      <c r="D74" s="26">
        <v>30.90080489058417</v>
      </c>
      <c r="E74" s="26">
        <v>27</v>
      </c>
      <c r="F74" s="26">
        <v>22</v>
      </c>
      <c r="G74" s="26">
        <f>AVERAGE(C74:F74)</f>
        <v>24.687138875352417</v>
      </c>
    </row>
    <row r="75" spans="2:7" ht="15">
      <c r="B75" s="25" t="s">
        <v>28</v>
      </c>
      <c r="C75" s="26">
        <v>1166381</v>
      </c>
      <c r="D75" s="26">
        <v>535940</v>
      </c>
      <c r="E75" s="26">
        <v>132835</v>
      </c>
      <c r="F75" s="26">
        <v>43411</v>
      </c>
      <c r="G75" s="26">
        <f>SUM(C75:F75)</f>
        <v>1878567</v>
      </c>
    </row>
    <row r="76" spans="2:7" ht="15">
      <c r="B76" s="25" t="s">
        <v>109</v>
      </c>
      <c r="C76" s="26">
        <v>1160610.1565699999</v>
      </c>
      <c r="D76" s="26">
        <v>480163.92497399997</v>
      </c>
      <c r="E76" s="26">
        <v>112489.79999999999</v>
      </c>
      <c r="F76" s="26">
        <v>31632</v>
      </c>
      <c r="G76" s="29">
        <f>SUM(C76:F76)</f>
        <v>1784895.8815439998</v>
      </c>
    </row>
    <row r="77" spans="1:8" ht="15">
      <c r="A77" s="4"/>
      <c r="B77" s="56"/>
      <c r="C77" s="56"/>
      <c r="D77" s="56"/>
      <c r="E77" s="56"/>
      <c r="F77" s="56"/>
      <c r="G77" s="56"/>
      <c r="H77" s="56"/>
    </row>
    <row r="78" spans="2:7" ht="15">
      <c r="B78" s="60" t="s">
        <v>30</v>
      </c>
      <c r="C78" s="61"/>
      <c r="D78" s="61"/>
      <c r="E78" s="61"/>
      <c r="F78" s="61"/>
      <c r="G78" s="62"/>
    </row>
    <row r="79" spans="2:7" ht="15">
      <c r="B79" s="71" t="s">
        <v>24</v>
      </c>
      <c r="C79" s="72"/>
      <c r="D79" s="72"/>
      <c r="E79" s="72"/>
      <c r="F79" s="72"/>
      <c r="G79" s="73"/>
    </row>
    <row r="80" spans="2:7" ht="15">
      <c r="B80" s="46" t="s">
        <v>25</v>
      </c>
      <c r="C80" s="27">
        <v>5</v>
      </c>
      <c r="D80" s="27">
        <v>0</v>
      </c>
      <c r="E80" s="27">
        <v>0</v>
      </c>
      <c r="F80" s="27" t="s">
        <v>111</v>
      </c>
      <c r="G80" s="27">
        <f>SUM(C80:F80)</f>
        <v>5</v>
      </c>
    </row>
    <row r="81" spans="2:7" ht="15">
      <c r="B81" s="46" t="s">
        <v>26</v>
      </c>
      <c r="C81" s="35">
        <v>119.326955</v>
      </c>
      <c r="D81" s="35">
        <v>0</v>
      </c>
      <c r="E81" s="27">
        <v>0</v>
      </c>
      <c r="F81" s="35" t="s">
        <v>111</v>
      </c>
      <c r="G81" s="35">
        <f>SUM(C81:F81)</f>
        <v>119.326955</v>
      </c>
    </row>
    <row r="82" spans="2:7" ht="15">
      <c r="B82" s="46" t="s">
        <v>27</v>
      </c>
      <c r="C82" s="35">
        <v>288</v>
      </c>
      <c r="D82" s="35">
        <v>0</v>
      </c>
      <c r="E82" s="27">
        <v>0</v>
      </c>
      <c r="F82" s="35" t="s">
        <v>111</v>
      </c>
      <c r="G82" s="35">
        <f>AVERAGE(C82:F82)</f>
        <v>96</v>
      </c>
    </row>
    <row r="83" spans="2:7" ht="15">
      <c r="B83" s="46" t="s">
        <v>28</v>
      </c>
      <c r="C83" s="35">
        <v>1001</v>
      </c>
      <c r="D83" s="35">
        <v>151</v>
      </c>
      <c r="E83" s="35">
        <v>7</v>
      </c>
      <c r="F83" s="35">
        <v>1</v>
      </c>
      <c r="G83" s="35">
        <f>SUM(C83:F83)</f>
        <v>1160</v>
      </c>
    </row>
    <row r="84" spans="2:7" ht="15">
      <c r="B84" s="46" t="s">
        <v>109</v>
      </c>
      <c r="C84" s="35">
        <v>19300.579373</v>
      </c>
      <c r="D84" s="35">
        <v>1909</v>
      </c>
      <c r="E84" s="35">
        <v>91</v>
      </c>
      <c r="F84" s="35">
        <v>16</v>
      </c>
      <c r="G84" s="35">
        <f>SUM(C84:F84)</f>
        <v>21316.579373</v>
      </c>
    </row>
    <row r="85" spans="2:7" ht="15">
      <c r="B85" s="71" t="s">
        <v>29</v>
      </c>
      <c r="C85" s="72"/>
      <c r="D85" s="72"/>
      <c r="E85" s="72"/>
      <c r="F85" s="72"/>
      <c r="G85" s="73"/>
    </row>
    <row r="86" spans="2:7" ht="15">
      <c r="B86" s="46" t="s">
        <v>25</v>
      </c>
      <c r="C86" s="27">
        <v>0</v>
      </c>
      <c r="D86" s="27">
        <v>0</v>
      </c>
      <c r="E86" s="27">
        <v>0</v>
      </c>
      <c r="F86" s="27">
        <v>0</v>
      </c>
      <c r="G86" s="44">
        <f>SUM(C86:F86)</f>
        <v>0</v>
      </c>
    </row>
    <row r="87" spans="2:7" ht="15">
      <c r="B87" s="46" t="s">
        <v>26</v>
      </c>
      <c r="C87" s="27">
        <v>0</v>
      </c>
      <c r="D87" s="27">
        <v>0</v>
      </c>
      <c r="E87" s="27">
        <v>0</v>
      </c>
      <c r="F87" s="27">
        <v>0</v>
      </c>
      <c r="G87" s="44">
        <f>SUM(C87:F87)</f>
        <v>0</v>
      </c>
    </row>
    <row r="88" spans="2:7" ht="15">
      <c r="B88" s="46" t="s">
        <v>27</v>
      </c>
      <c r="C88" s="27">
        <v>0</v>
      </c>
      <c r="D88" s="27">
        <v>0</v>
      </c>
      <c r="E88" s="27">
        <v>0</v>
      </c>
      <c r="F88" s="27">
        <v>0</v>
      </c>
      <c r="G88" s="44">
        <f>AVERAGE(C88:F88)</f>
        <v>0</v>
      </c>
    </row>
    <row r="89" spans="2:7" ht="15">
      <c r="B89" s="46" t="s">
        <v>28</v>
      </c>
      <c r="C89" s="27">
        <v>0</v>
      </c>
      <c r="D89" s="27">
        <v>0</v>
      </c>
      <c r="E89" s="27">
        <v>0</v>
      </c>
      <c r="F89" s="27">
        <v>0</v>
      </c>
      <c r="G89" s="44">
        <f>SUM(C89:F89)</f>
        <v>0</v>
      </c>
    </row>
    <row r="90" spans="2:7" ht="15">
      <c r="B90" s="46" t="s">
        <v>109</v>
      </c>
      <c r="C90" s="27">
        <v>0</v>
      </c>
      <c r="D90" s="27">
        <v>0</v>
      </c>
      <c r="E90" s="27">
        <v>0</v>
      </c>
      <c r="F90" s="27">
        <v>0</v>
      </c>
      <c r="G90" s="44">
        <f>SUM(C90:F90)</f>
        <v>0</v>
      </c>
    </row>
    <row r="91" spans="2:7" ht="15">
      <c r="B91" s="71" t="s">
        <v>31</v>
      </c>
      <c r="C91" s="72"/>
      <c r="D91" s="72"/>
      <c r="E91" s="72"/>
      <c r="F91" s="72"/>
      <c r="G91" s="73"/>
    </row>
    <row r="92" spans="2:7" ht="15">
      <c r="B92" s="46" t="s">
        <v>25</v>
      </c>
      <c r="C92" s="46">
        <v>0</v>
      </c>
      <c r="D92" s="27">
        <v>0</v>
      </c>
      <c r="E92" s="27">
        <v>0</v>
      </c>
      <c r="F92" s="27">
        <v>0</v>
      </c>
      <c r="G92" s="44">
        <f>SUM(C92:F92)</f>
        <v>0</v>
      </c>
    </row>
    <row r="93" spans="2:7" ht="15">
      <c r="B93" s="46" t="s">
        <v>26</v>
      </c>
      <c r="C93" s="43">
        <v>0</v>
      </c>
      <c r="D93" s="27">
        <v>0</v>
      </c>
      <c r="E93" s="27">
        <v>0</v>
      </c>
      <c r="F93" s="27">
        <v>0</v>
      </c>
      <c r="G93" s="44">
        <f>SUM(C93:F93)</f>
        <v>0</v>
      </c>
    </row>
    <row r="94" spans="2:7" ht="15">
      <c r="B94" s="46" t="s">
        <v>27</v>
      </c>
      <c r="C94" s="49">
        <v>0</v>
      </c>
      <c r="D94" s="27">
        <v>0</v>
      </c>
      <c r="E94" s="27">
        <v>0</v>
      </c>
      <c r="F94" s="27">
        <v>0</v>
      </c>
      <c r="G94" s="44">
        <f>AVERAGE(C94:F94)</f>
        <v>0</v>
      </c>
    </row>
    <row r="95" spans="2:7" ht="15">
      <c r="B95" s="46" t="s">
        <v>28</v>
      </c>
      <c r="C95" s="49">
        <v>14</v>
      </c>
      <c r="D95" s="27">
        <v>0</v>
      </c>
      <c r="E95" s="27">
        <v>0</v>
      </c>
      <c r="F95" s="27">
        <v>0</v>
      </c>
      <c r="G95" s="44">
        <f>SUM(C95:F95)</f>
        <v>14</v>
      </c>
    </row>
    <row r="96" spans="2:7" ht="15">
      <c r="B96" s="46" t="s">
        <v>109</v>
      </c>
      <c r="C96" s="50">
        <v>190.001877</v>
      </c>
      <c r="D96" s="27">
        <v>0</v>
      </c>
      <c r="E96" s="27">
        <v>0</v>
      </c>
      <c r="F96" s="27">
        <v>0</v>
      </c>
      <c r="G96" s="14">
        <f>SUM(C96:F96)</f>
        <v>190.001877</v>
      </c>
    </row>
    <row r="97" spans="2:7" ht="15">
      <c r="B97" s="74" t="s">
        <v>91</v>
      </c>
      <c r="C97" s="75"/>
      <c r="D97" s="75"/>
      <c r="E97" s="75"/>
      <c r="F97" s="75"/>
      <c r="G97" s="76"/>
    </row>
    <row r="98" spans="2:7" ht="15">
      <c r="B98" s="25" t="s">
        <v>25</v>
      </c>
      <c r="C98" s="26">
        <v>5</v>
      </c>
      <c r="D98" s="25">
        <v>0</v>
      </c>
      <c r="E98" s="26">
        <v>0</v>
      </c>
      <c r="F98" s="28" t="s">
        <v>111</v>
      </c>
      <c r="G98" s="26">
        <f>SUM(C98:F98)</f>
        <v>5</v>
      </c>
    </row>
    <row r="99" spans="2:7" ht="15">
      <c r="B99" s="25" t="s">
        <v>26</v>
      </c>
      <c r="C99" s="26">
        <v>119.326955</v>
      </c>
      <c r="D99" s="25">
        <v>0</v>
      </c>
      <c r="E99" s="26">
        <v>0</v>
      </c>
      <c r="F99" s="28" t="s">
        <v>111</v>
      </c>
      <c r="G99" s="29">
        <f>SUM(C99:F99)</f>
        <v>119.326955</v>
      </c>
    </row>
    <row r="100" spans="2:7" ht="15">
      <c r="B100" s="25" t="s">
        <v>27</v>
      </c>
      <c r="C100" s="26">
        <v>288</v>
      </c>
      <c r="D100" s="25">
        <v>0</v>
      </c>
      <c r="E100" s="26">
        <v>0</v>
      </c>
      <c r="F100" s="28" t="s">
        <v>111</v>
      </c>
      <c r="G100" s="26">
        <f>AVERAGE(C100:F100)</f>
        <v>96</v>
      </c>
    </row>
    <row r="101" spans="2:7" ht="15">
      <c r="B101" s="25" t="s">
        <v>28</v>
      </c>
      <c r="C101" s="26">
        <v>1015</v>
      </c>
      <c r="D101" s="25">
        <v>151</v>
      </c>
      <c r="E101" s="25">
        <v>7</v>
      </c>
      <c r="F101" s="39">
        <v>1</v>
      </c>
      <c r="G101" s="26">
        <f>SUM(C101:F101)</f>
        <v>1174</v>
      </c>
    </row>
    <row r="102" spans="2:7" ht="15">
      <c r="B102" s="25" t="s">
        <v>109</v>
      </c>
      <c r="C102" s="26">
        <v>19490.58125</v>
      </c>
      <c r="D102" s="25">
        <v>1909</v>
      </c>
      <c r="E102" s="25">
        <v>91</v>
      </c>
      <c r="F102" s="39">
        <v>16</v>
      </c>
      <c r="G102" s="29">
        <f>SUM(C102:F102)</f>
        <v>21506.58125</v>
      </c>
    </row>
    <row r="103" spans="1:8" ht="15">
      <c r="A103" s="4"/>
      <c r="B103" s="56"/>
      <c r="C103" s="56"/>
      <c r="D103" s="56"/>
      <c r="E103" s="56"/>
      <c r="F103" s="56"/>
      <c r="G103" s="56"/>
      <c r="H103" s="56"/>
    </row>
    <row r="104" spans="2:7" ht="15">
      <c r="B104" s="55" t="s">
        <v>41</v>
      </c>
      <c r="C104" s="55"/>
      <c r="D104" s="55"/>
      <c r="E104" s="55"/>
      <c r="F104" s="55"/>
      <c r="G104" s="55"/>
    </row>
    <row r="105" spans="2:7" ht="15">
      <c r="B105" s="70" t="s">
        <v>40</v>
      </c>
      <c r="C105" s="70"/>
      <c r="D105" s="70"/>
      <c r="E105" s="70"/>
      <c r="F105" s="70"/>
      <c r="G105" s="70"/>
    </row>
    <row r="106" spans="2:7" ht="15">
      <c r="B106" s="46" t="s">
        <v>37</v>
      </c>
      <c r="C106" s="16">
        <v>2.16</v>
      </c>
      <c r="D106" s="19">
        <v>2.569</v>
      </c>
      <c r="E106" s="19">
        <v>2.79</v>
      </c>
      <c r="F106" s="19">
        <v>2.49</v>
      </c>
      <c r="G106" s="19">
        <f>AVERAGE(C106:F106)</f>
        <v>2.50225</v>
      </c>
    </row>
    <row r="107" spans="2:7" ht="15">
      <c r="B107" s="46" t="s">
        <v>38</v>
      </c>
      <c r="C107" s="16">
        <v>2.16</v>
      </c>
      <c r="D107" s="19">
        <v>2.472</v>
      </c>
      <c r="E107" s="46">
        <v>2.66</v>
      </c>
      <c r="F107" s="19">
        <v>2.59</v>
      </c>
      <c r="G107" s="19">
        <f>AVERAGE(C107:F107)</f>
        <v>2.4705</v>
      </c>
    </row>
    <row r="108" spans="2:7" ht="15">
      <c r="B108" s="46" t="s">
        <v>39</v>
      </c>
      <c r="C108" s="16">
        <v>2.19</v>
      </c>
      <c r="D108" s="19">
        <v>2.447</v>
      </c>
      <c r="E108" s="46">
        <v>2.58</v>
      </c>
      <c r="F108" s="19">
        <v>2.59</v>
      </c>
      <c r="G108" s="19">
        <f>AVERAGE(C108:F108)</f>
        <v>2.45175</v>
      </c>
    </row>
    <row r="109" spans="2:7" ht="15">
      <c r="B109" s="70" t="s">
        <v>85</v>
      </c>
      <c r="C109" s="70"/>
      <c r="D109" s="70"/>
      <c r="E109" s="70"/>
      <c r="F109" s="70"/>
      <c r="G109" s="70"/>
    </row>
    <row r="110" spans="2:7" ht="15">
      <c r="B110" s="46" t="s">
        <v>37</v>
      </c>
      <c r="C110" s="16">
        <v>0.99</v>
      </c>
      <c r="D110" s="19">
        <v>0.825</v>
      </c>
      <c r="E110" s="46">
        <v>1.09</v>
      </c>
      <c r="F110" s="19">
        <v>0.99</v>
      </c>
      <c r="G110" s="19">
        <f>AVERAGE(C110:F110)</f>
        <v>0.9737500000000001</v>
      </c>
    </row>
    <row r="111" spans="2:7" ht="15">
      <c r="B111" s="46" t="s">
        <v>38</v>
      </c>
      <c r="C111" s="16">
        <v>1.82</v>
      </c>
      <c r="D111" s="19">
        <v>1.47</v>
      </c>
      <c r="E111" s="46">
        <v>1.89</v>
      </c>
      <c r="F111" s="19">
        <v>1.49</v>
      </c>
      <c r="G111" s="19">
        <f>AVERAGE(C111:F111)</f>
        <v>1.6675</v>
      </c>
    </row>
    <row r="112" spans="2:7" ht="15">
      <c r="B112" s="46" t="s">
        <v>39</v>
      </c>
      <c r="C112" s="16">
        <v>1.89</v>
      </c>
      <c r="D112" s="19">
        <v>1.816</v>
      </c>
      <c r="E112" s="19">
        <v>1.9</v>
      </c>
      <c r="F112" s="19">
        <v>1.79</v>
      </c>
      <c r="G112" s="19">
        <f>AVERAGE(C112:F112)</f>
        <v>1.849</v>
      </c>
    </row>
    <row r="113" spans="1:9" ht="15">
      <c r="A113" s="4"/>
      <c r="B113" s="56"/>
      <c r="C113" s="56"/>
      <c r="D113" s="56"/>
      <c r="E113" s="56"/>
      <c r="F113" s="56"/>
      <c r="G113" s="56"/>
      <c r="H113" s="56"/>
      <c r="I113" s="56"/>
    </row>
    <row r="114" spans="2:7" ht="15">
      <c r="B114" s="70" t="s">
        <v>42</v>
      </c>
      <c r="C114" s="70"/>
      <c r="D114" s="70"/>
      <c r="E114" s="70"/>
      <c r="F114" s="70"/>
      <c r="G114" s="70"/>
    </row>
    <row r="115" spans="2:7" ht="15">
      <c r="B115" s="46" t="s">
        <v>37</v>
      </c>
      <c r="C115" s="16">
        <v>1.39</v>
      </c>
      <c r="D115" s="19">
        <v>1.774</v>
      </c>
      <c r="E115" s="19">
        <v>1.85</v>
      </c>
      <c r="F115" s="19">
        <v>1.65</v>
      </c>
      <c r="G115" s="19">
        <f>AVERAGE(C115:F115)</f>
        <v>1.666</v>
      </c>
    </row>
    <row r="116" spans="2:7" ht="15">
      <c r="B116" s="46" t="s">
        <v>38</v>
      </c>
      <c r="C116" s="16">
        <v>1.49</v>
      </c>
      <c r="D116" s="19">
        <v>1.85</v>
      </c>
      <c r="E116" s="46">
        <v>1.85</v>
      </c>
      <c r="F116" s="19">
        <v>1.69</v>
      </c>
      <c r="G116" s="19">
        <f>AVERAGE(C116:F116)</f>
        <v>1.7199999999999998</v>
      </c>
    </row>
    <row r="117" spans="2:7" ht="15">
      <c r="B117" s="46" t="s">
        <v>39</v>
      </c>
      <c r="C117" s="16">
        <v>1.59</v>
      </c>
      <c r="D117" s="19">
        <v>1.79</v>
      </c>
      <c r="E117" s="46">
        <v>1.85</v>
      </c>
      <c r="F117" s="19">
        <v>1.79</v>
      </c>
      <c r="G117" s="19">
        <f>AVERAGE(C117:F117)</f>
        <v>1.7550000000000001</v>
      </c>
    </row>
    <row r="118" spans="2:7" ht="15">
      <c r="B118" s="71" t="s">
        <v>86</v>
      </c>
      <c r="C118" s="72"/>
      <c r="D118" s="72"/>
      <c r="E118" s="72"/>
      <c r="F118" s="72"/>
      <c r="G118" s="73"/>
    </row>
    <row r="119" spans="2:7" ht="15">
      <c r="B119" s="46" t="s">
        <v>37</v>
      </c>
      <c r="C119" s="16">
        <v>0.69</v>
      </c>
      <c r="D119" s="19">
        <v>0.77</v>
      </c>
      <c r="E119" s="46">
        <v>0.87</v>
      </c>
      <c r="F119" s="19">
        <v>0.59</v>
      </c>
      <c r="G119" s="19">
        <f>AVERAGE(C119:F119)</f>
        <v>0.73</v>
      </c>
    </row>
    <row r="120" spans="2:7" ht="15">
      <c r="B120" s="46" t="s">
        <v>38</v>
      </c>
      <c r="C120" s="16">
        <v>1.09</v>
      </c>
      <c r="D120" s="19">
        <v>1</v>
      </c>
      <c r="E120" s="46">
        <v>0</v>
      </c>
      <c r="F120" s="19">
        <v>0.79</v>
      </c>
      <c r="G120" s="19">
        <f>AVERAGE(C120:F120)</f>
        <v>0.72</v>
      </c>
    </row>
    <row r="121" spans="2:7" ht="15">
      <c r="B121" s="46" t="s">
        <v>39</v>
      </c>
      <c r="C121" s="16">
        <v>1.29</v>
      </c>
      <c r="D121" s="19">
        <v>1.47</v>
      </c>
      <c r="E121" s="19">
        <v>1.43</v>
      </c>
      <c r="F121" s="19">
        <v>0.99</v>
      </c>
      <c r="G121" s="19">
        <f>AVERAGE(C121:F121)</f>
        <v>1.295</v>
      </c>
    </row>
    <row r="122" spans="1:8" ht="15">
      <c r="A122" s="4"/>
      <c r="B122" s="56"/>
      <c r="C122" s="56"/>
      <c r="D122" s="56"/>
      <c r="E122" s="56"/>
      <c r="F122" s="56"/>
      <c r="G122" s="56"/>
      <c r="H122" s="56"/>
    </row>
    <row r="123" spans="2:7" ht="15">
      <c r="B123" s="60" t="s">
        <v>43</v>
      </c>
      <c r="C123" s="61"/>
      <c r="D123" s="61"/>
      <c r="E123" s="61"/>
      <c r="F123" s="61"/>
      <c r="G123" s="62"/>
    </row>
    <row r="124" spans="2:8" ht="15">
      <c r="B124" s="2" t="s">
        <v>106</v>
      </c>
      <c r="C124" s="38">
        <v>5.65</v>
      </c>
      <c r="D124" s="37">
        <v>0</v>
      </c>
      <c r="E124" s="37">
        <v>0</v>
      </c>
      <c r="F124" s="27" t="s">
        <v>111</v>
      </c>
      <c r="G124" s="16">
        <f>AVERAGE(C124:F124)</f>
        <v>1.8833333333333335</v>
      </c>
      <c r="H124" s="3"/>
    </row>
    <row r="125" spans="2:7" ht="15">
      <c r="B125" s="60" t="s">
        <v>112</v>
      </c>
      <c r="C125" s="61"/>
      <c r="D125" s="61"/>
      <c r="E125" s="61"/>
      <c r="F125" s="61"/>
      <c r="G125" s="62"/>
    </row>
    <row r="126" spans="2:7" ht="15">
      <c r="B126" s="5" t="s">
        <v>107</v>
      </c>
      <c r="C126" s="38">
        <v>1.86</v>
      </c>
      <c r="D126" s="16">
        <v>2.028</v>
      </c>
      <c r="E126" s="17">
        <v>2.17</v>
      </c>
      <c r="F126" s="17">
        <v>2.24</v>
      </c>
      <c r="G126" s="16">
        <f>AVERAGE(C126:F126)</f>
        <v>2.0745</v>
      </c>
    </row>
    <row r="127" spans="1:8" ht="15">
      <c r="A127" s="4"/>
      <c r="B127" s="69"/>
      <c r="C127" s="69"/>
      <c r="D127" s="69"/>
      <c r="E127" s="69"/>
      <c r="F127" s="69"/>
      <c r="G127" s="69"/>
      <c r="H127" s="69"/>
    </row>
    <row r="128" spans="2:7" ht="15">
      <c r="B128" s="55" t="s">
        <v>44</v>
      </c>
      <c r="C128" s="55"/>
      <c r="D128" s="55"/>
      <c r="E128" s="55"/>
      <c r="F128" s="55"/>
      <c r="G128" s="55"/>
    </row>
    <row r="129" spans="2:7" ht="15">
      <c r="B129" s="46" t="s">
        <v>45</v>
      </c>
      <c r="C129" s="44">
        <v>333611</v>
      </c>
      <c r="D129" s="47">
        <v>38205</v>
      </c>
      <c r="E129" s="44">
        <v>8467</v>
      </c>
      <c r="F129" s="46">
        <v>632</v>
      </c>
      <c r="G129" s="44">
        <f>SUM(C129:F129)</f>
        <v>380915</v>
      </c>
    </row>
    <row r="130" spans="2:7" ht="15">
      <c r="B130" s="46" t="s">
        <v>46</v>
      </c>
      <c r="C130" s="48">
        <v>170543.477894</v>
      </c>
      <c r="D130" s="47">
        <v>5911.873523</v>
      </c>
      <c r="E130" s="44">
        <v>1202</v>
      </c>
      <c r="F130" s="46">
        <v>55</v>
      </c>
      <c r="G130" s="14">
        <f>SUM(C130:F130)</f>
        <v>177712.351417</v>
      </c>
    </row>
    <row r="131" spans="1:8" ht="15">
      <c r="A131" s="4"/>
      <c r="B131" s="56"/>
      <c r="C131" s="56"/>
      <c r="D131" s="56"/>
      <c r="E131" s="56"/>
      <c r="F131" s="56"/>
      <c r="G131" s="56"/>
      <c r="H131" s="56"/>
    </row>
    <row r="132" spans="2:7" ht="15">
      <c r="B132" s="55" t="s">
        <v>47</v>
      </c>
      <c r="C132" s="55"/>
      <c r="D132" s="55"/>
      <c r="E132" s="55"/>
      <c r="F132" s="55"/>
      <c r="G132" s="55"/>
    </row>
    <row r="133" spans="2:7" ht="15">
      <c r="B133" s="46" t="s">
        <v>48</v>
      </c>
      <c r="C133" s="48">
        <v>981506</v>
      </c>
      <c r="D133" s="47">
        <v>421478</v>
      </c>
      <c r="E133" s="47">
        <v>200179</v>
      </c>
      <c r="F133" s="47">
        <v>489891.9018562224</v>
      </c>
      <c r="G133" s="44">
        <f>SUM(C133:F133)</f>
        <v>2093054.9018562224</v>
      </c>
    </row>
    <row r="134" spans="1:8" ht="15">
      <c r="A134" s="4"/>
      <c r="B134" s="56"/>
      <c r="C134" s="56"/>
      <c r="D134" s="56"/>
      <c r="E134" s="56"/>
      <c r="F134" s="56"/>
      <c r="G134" s="56"/>
      <c r="H134" s="56"/>
    </row>
    <row r="135" spans="2:7" ht="21">
      <c r="B135" s="68" t="s">
        <v>88</v>
      </c>
      <c r="C135" s="68"/>
      <c r="D135" s="68"/>
      <c r="E135" s="68"/>
      <c r="F135" s="68"/>
      <c r="G135" s="68"/>
    </row>
    <row r="136" spans="2:7" ht="15">
      <c r="B136" s="55" t="s">
        <v>49</v>
      </c>
      <c r="C136" s="55"/>
      <c r="D136" s="55"/>
      <c r="E136" s="55"/>
      <c r="F136" s="55"/>
      <c r="G136" s="55"/>
    </row>
    <row r="137" spans="2:9" ht="15">
      <c r="B137" s="46" t="s">
        <v>50</v>
      </c>
      <c r="C137" s="44">
        <v>192048</v>
      </c>
      <c r="D137" s="44">
        <v>23749</v>
      </c>
      <c r="E137" s="44">
        <v>610</v>
      </c>
      <c r="F137" s="44">
        <v>10525</v>
      </c>
      <c r="G137" s="47">
        <f>SUM(C137:F137)</f>
        <v>226932</v>
      </c>
      <c r="H137" s="9"/>
      <c r="I137" s="9"/>
    </row>
    <row r="138" spans="2:9" ht="15">
      <c r="B138" s="46" t="s">
        <v>51</v>
      </c>
      <c r="C138" s="44">
        <v>122049</v>
      </c>
      <c r="D138" s="44">
        <v>3692</v>
      </c>
      <c r="E138" s="44">
        <v>56</v>
      </c>
      <c r="F138" s="44">
        <v>840</v>
      </c>
      <c r="G138" s="47">
        <f>SUM(C138:F138)</f>
        <v>126637</v>
      </c>
      <c r="H138" s="9"/>
      <c r="I138" s="9"/>
    </row>
    <row r="139" spans="1:9" ht="15">
      <c r="A139" s="4"/>
      <c r="B139" s="56"/>
      <c r="C139" s="56"/>
      <c r="D139" s="56"/>
      <c r="E139" s="56"/>
      <c r="F139" s="56"/>
      <c r="G139" s="56"/>
      <c r="H139" s="56"/>
      <c r="I139" s="9"/>
    </row>
    <row r="140" spans="2:9" ht="15">
      <c r="B140" s="60" t="s">
        <v>52</v>
      </c>
      <c r="C140" s="61"/>
      <c r="D140" s="61"/>
      <c r="E140" s="61"/>
      <c r="F140" s="61"/>
      <c r="G140" s="62"/>
      <c r="I140" s="9"/>
    </row>
    <row r="141" spans="2:9" ht="15">
      <c r="B141" s="46" t="s">
        <v>53</v>
      </c>
      <c r="C141" s="44">
        <v>76682</v>
      </c>
      <c r="D141" s="47">
        <v>34144</v>
      </c>
      <c r="E141" s="44">
        <v>27657</v>
      </c>
      <c r="F141" s="27" t="s">
        <v>111</v>
      </c>
      <c r="G141" s="47">
        <f>SUM(C141:F141)</f>
        <v>138483</v>
      </c>
      <c r="H141" s="9"/>
      <c r="I141" s="9"/>
    </row>
    <row r="142" spans="1:8" ht="15">
      <c r="A142" s="4"/>
      <c r="B142" s="56"/>
      <c r="C142" s="56"/>
      <c r="D142" s="56"/>
      <c r="E142" s="56"/>
      <c r="F142" s="56"/>
      <c r="G142" s="56"/>
      <c r="H142" s="56"/>
    </row>
    <row r="143" spans="2:7" ht="21">
      <c r="B143" s="64" t="s">
        <v>89</v>
      </c>
      <c r="C143" s="65"/>
      <c r="D143" s="65"/>
      <c r="E143" s="65"/>
      <c r="F143" s="65"/>
      <c r="G143" s="66"/>
    </row>
    <row r="144" spans="2:7" ht="15">
      <c r="B144" s="60" t="s">
        <v>83</v>
      </c>
      <c r="C144" s="61"/>
      <c r="D144" s="61"/>
      <c r="E144" s="61"/>
      <c r="F144" s="61"/>
      <c r="G144" s="62"/>
    </row>
    <row r="145" spans="1:8" ht="15">
      <c r="A145" s="4"/>
      <c r="B145" s="67"/>
      <c r="C145" s="67"/>
      <c r="D145" s="67"/>
      <c r="E145" s="67"/>
      <c r="F145" s="67"/>
      <c r="G145" s="67"/>
      <c r="H145" s="67"/>
    </row>
    <row r="146" spans="2:7" ht="15">
      <c r="B146" s="63" t="s">
        <v>54</v>
      </c>
      <c r="C146" s="63"/>
      <c r="D146" s="63"/>
      <c r="E146" s="63"/>
      <c r="F146" s="63"/>
      <c r="G146" s="63"/>
    </row>
    <row r="147" spans="2:7" ht="15">
      <c r="B147" s="46" t="s">
        <v>55</v>
      </c>
      <c r="C147" s="44">
        <v>4767</v>
      </c>
      <c r="D147" s="47">
        <v>4271</v>
      </c>
      <c r="E147" s="44">
        <v>12</v>
      </c>
      <c r="F147" s="44">
        <v>0</v>
      </c>
      <c r="G147" s="44">
        <f>SUM(C147:F147)</f>
        <v>9050</v>
      </c>
    </row>
    <row r="148" spans="2:7" ht="15">
      <c r="B148" s="46" t="s">
        <v>56</v>
      </c>
      <c r="C148" s="44">
        <v>102</v>
      </c>
      <c r="D148" s="47">
        <v>84.076</v>
      </c>
      <c r="E148" s="44">
        <v>0.126</v>
      </c>
      <c r="F148" s="44">
        <v>0</v>
      </c>
      <c r="G148" s="14">
        <f>SUM(C148:F148)</f>
        <v>186.202</v>
      </c>
    </row>
    <row r="149" spans="1:8" ht="15">
      <c r="A149" s="4"/>
      <c r="B149" s="56"/>
      <c r="C149" s="56"/>
      <c r="D149" s="56"/>
      <c r="E149" s="56"/>
      <c r="F149" s="56"/>
      <c r="G149" s="56"/>
      <c r="H149" s="56"/>
    </row>
    <row r="150" spans="2:7" ht="15">
      <c r="B150" s="63" t="s">
        <v>57</v>
      </c>
      <c r="C150" s="63"/>
      <c r="D150" s="63"/>
      <c r="E150" s="63"/>
      <c r="F150" s="63"/>
      <c r="G150" s="63"/>
    </row>
    <row r="151" spans="2:8" ht="15">
      <c r="B151" s="46" t="s">
        <v>58</v>
      </c>
      <c r="C151" s="46">
        <v>0</v>
      </c>
      <c r="D151" s="46">
        <v>0</v>
      </c>
      <c r="E151" s="40">
        <v>39</v>
      </c>
      <c r="F151" s="40">
        <v>0</v>
      </c>
      <c r="G151" s="44">
        <f>SUM(C151:F151)</f>
        <v>39</v>
      </c>
      <c r="H151" s="30"/>
    </row>
    <row r="152" spans="2:8" ht="15">
      <c r="B152" s="46" t="s">
        <v>59</v>
      </c>
      <c r="C152" s="46">
        <v>0</v>
      </c>
      <c r="D152" s="46">
        <v>0</v>
      </c>
      <c r="E152" s="40">
        <v>0.77</v>
      </c>
      <c r="F152" s="40">
        <v>0</v>
      </c>
      <c r="G152" s="14">
        <f>SUM(C152:F152)</f>
        <v>0.77</v>
      </c>
      <c r="H152" s="30"/>
    </row>
    <row r="153" spans="1:8" ht="15">
      <c r="A153" s="4"/>
      <c r="B153" s="56"/>
      <c r="C153" s="56"/>
      <c r="D153" s="56"/>
      <c r="E153" s="56"/>
      <c r="F153" s="56"/>
      <c r="G153" s="56"/>
      <c r="H153" s="56"/>
    </row>
    <row r="154" spans="2:7" ht="15">
      <c r="B154" s="63" t="s">
        <v>62</v>
      </c>
      <c r="C154" s="63"/>
      <c r="D154" s="63"/>
      <c r="E154" s="63"/>
      <c r="F154" s="63"/>
      <c r="G154" s="63"/>
    </row>
    <row r="155" spans="2:8" ht="15">
      <c r="B155" s="46" t="s">
        <v>60</v>
      </c>
      <c r="C155" s="46">
        <v>476</v>
      </c>
      <c r="D155" s="47">
        <v>948</v>
      </c>
      <c r="E155" s="44">
        <v>0</v>
      </c>
      <c r="F155" s="40">
        <v>0</v>
      </c>
      <c r="G155" s="44">
        <f>SUM(C155:F155)</f>
        <v>1424</v>
      </c>
      <c r="H155" s="30"/>
    </row>
    <row r="156" spans="2:8" ht="15">
      <c r="B156" s="46" t="s">
        <v>61</v>
      </c>
      <c r="C156" s="46">
        <v>28.6</v>
      </c>
      <c r="D156" s="47">
        <v>12.949</v>
      </c>
      <c r="E156" s="44">
        <v>0</v>
      </c>
      <c r="F156" s="40">
        <v>0</v>
      </c>
      <c r="G156" s="14">
        <f>SUM(C156:F156)</f>
        <v>41.549</v>
      </c>
      <c r="H156" s="30"/>
    </row>
    <row r="157" spans="1:8" ht="15">
      <c r="A157" s="4"/>
      <c r="B157" s="56"/>
      <c r="C157" s="56"/>
      <c r="D157" s="56"/>
      <c r="E157" s="56"/>
      <c r="F157" s="56"/>
      <c r="G157" s="56"/>
      <c r="H157" s="56"/>
    </row>
    <row r="158" spans="2:7" ht="15">
      <c r="B158" s="63" t="s">
        <v>74</v>
      </c>
      <c r="C158" s="63"/>
      <c r="D158" s="63"/>
      <c r="E158" s="63"/>
      <c r="F158" s="63"/>
      <c r="G158" s="63"/>
    </row>
    <row r="159" spans="2:7" ht="15">
      <c r="B159" s="25" t="s">
        <v>75</v>
      </c>
      <c r="C159" s="26">
        <v>5243</v>
      </c>
      <c r="D159" s="26">
        <v>5219</v>
      </c>
      <c r="E159" s="26">
        <v>51</v>
      </c>
      <c r="F159" s="26">
        <v>0</v>
      </c>
      <c r="G159" s="26">
        <f>SUM(C159:F159)</f>
        <v>10513</v>
      </c>
    </row>
    <row r="160" spans="2:7" ht="15">
      <c r="B160" s="25" t="s">
        <v>76</v>
      </c>
      <c r="C160" s="29">
        <v>130.6</v>
      </c>
      <c r="D160" s="29">
        <v>97.02499999999999</v>
      </c>
      <c r="E160" s="29">
        <v>0.896</v>
      </c>
      <c r="F160" s="26">
        <v>0</v>
      </c>
      <c r="G160" s="29">
        <f>SUM(C160:F160)</f>
        <v>228.521</v>
      </c>
    </row>
    <row r="161" spans="1:8" ht="15">
      <c r="A161" s="4"/>
      <c r="B161" s="56"/>
      <c r="C161" s="56"/>
      <c r="D161" s="56"/>
      <c r="E161" s="56"/>
      <c r="F161" s="56"/>
      <c r="G161" s="56"/>
      <c r="H161" s="56"/>
    </row>
    <row r="162" spans="2:7" ht="15">
      <c r="B162" s="55" t="s">
        <v>63</v>
      </c>
      <c r="C162" s="55"/>
      <c r="D162" s="55"/>
      <c r="E162" s="55"/>
      <c r="F162" s="55"/>
      <c r="G162" s="55"/>
    </row>
    <row r="163" spans="2:7" ht="15">
      <c r="B163" s="20" t="s">
        <v>60</v>
      </c>
      <c r="C163" s="44">
        <v>6359</v>
      </c>
      <c r="D163" s="47">
        <v>15277</v>
      </c>
      <c r="E163" s="44">
        <v>3417</v>
      </c>
      <c r="F163" s="44">
        <v>71</v>
      </c>
      <c r="G163" s="44">
        <f>SUM(C163:F163)</f>
        <v>25124</v>
      </c>
    </row>
    <row r="164" spans="2:7" ht="15">
      <c r="B164" s="20" t="s">
        <v>61</v>
      </c>
      <c r="C164" s="14">
        <v>366.676192</v>
      </c>
      <c r="D164" s="14">
        <v>175.537455</v>
      </c>
      <c r="E164" s="14">
        <v>29.22465</v>
      </c>
      <c r="F164" s="14">
        <v>0.268</v>
      </c>
      <c r="G164" s="14">
        <f>SUM(C164:F164)</f>
        <v>571.7062970000001</v>
      </c>
    </row>
    <row r="165" spans="1:7" ht="15">
      <c r="A165" s="4"/>
      <c r="B165" s="56"/>
      <c r="C165" s="56"/>
      <c r="D165" s="56"/>
      <c r="E165" s="56"/>
      <c r="F165" s="56"/>
      <c r="G165" s="56"/>
    </row>
    <row r="166" spans="2:7" ht="15">
      <c r="B166" s="60" t="s">
        <v>64</v>
      </c>
      <c r="C166" s="61"/>
      <c r="D166" s="61"/>
      <c r="E166" s="61"/>
      <c r="F166" s="61"/>
      <c r="G166" s="62"/>
    </row>
    <row r="167" spans="2:7" ht="15">
      <c r="B167" s="57" t="s">
        <v>65</v>
      </c>
      <c r="C167" s="58"/>
      <c r="D167" s="58"/>
      <c r="E167" s="58"/>
      <c r="F167" s="58"/>
      <c r="G167" s="59"/>
    </row>
    <row r="168" spans="2:7" ht="15">
      <c r="B168" s="46" t="s">
        <v>66</v>
      </c>
      <c r="C168" s="44">
        <v>1838</v>
      </c>
      <c r="D168" s="47">
        <v>764</v>
      </c>
      <c r="E168" s="44">
        <v>214</v>
      </c>
      <c r="F168" s="47">
        <v>28</v>
      </c>
      <c r="G168" s="44">
        <f>SUM(C168:F168)</f>
        <v>2844</v>
      </c>
    </row>
    <row r="169" spans="2:7" ht="15">
      <c r="B169" s="46" t="s">
        <v>67</v>
      </c>
      <c r="C169" s="14">
        <v>45.95</v>
      </c>
      <c r="D169" s="14">
        <v>26.352705</v>
      </c>
      <c r="E169" s="14">
        <v>4.289</v>
      </c>
      <c r="F169" s="14">
        <v>0.728</v>
      </c>
      <c r="G169" s="14">
        <f>SUM(C169:F169)</f>
        <v>77.319705</v>
      </c>
    </row>
    <row r="170" spans="1:7" ht="15">
      <c r="A170" s="4"/>
      <c r="B170" s="56"/>
      <c r="C170" s="56"/>
      <c r="D170" s="56"/>
      <c r="E170" s="56"/>
      <c r="F170" s="56"/>
      <c r="G170" s="56"/>
    </row>
    <row r="171" spans="2:7" ht="15">
      <c r="B171" s="57" t="s">
        <v>68</v>
      </c>
      <c r="C171" s="58"/>
      <c r="D171" s="58"/>
      <c r="E171" s="58"/>
      <c r="F171" s="58"/>
      <c r="G171" s="59"/>
    </row>
    <row r="172" spans="2:7" ht="15">
      <c r="B172" s="46" t="s">
        <v>69</v>
      </c>
      <c r="C172" s="44">
        <v>7974</v>
      </c>
      <c r="D172" s="47">
        <v>1422</v>
      </c>
      <c r="E172" s="44">
        <v>444</v>
      </c>
      <c r="F172" s="47">
        <v>103</v>
      </c>
      <c r="G172" s="44">
        <f>SUM(C172:F172)</f>
        <v>9943</v>
      </c>
    </row>
    <row r="173" spans="2:7" ht="15">
      <c r="B173" s="46" t="s">
        <v>67</v>
      </c>
      <c r="C173" s="14">
        <v>175.497</v>
      </c>
      <c r="D173" s="14">
        <v>29.295</v>
      </c>
      <c r="E173" s="14">
        <v>8.884</v>
      </c>
      <c r="F173" s="14">
        <v>2.369</v>
      </c>
      <c r="G173" s="14">
        <f>SUM(C173:F173)</f>
        <v>216.04500000000004</v>
      </c>
    </row>
    <row r="174" spans="1:8" ht="15">
      <c r="A174" s="4"/>
      <c r="B174" s="56"/>
      <c r="C174" s="56"/>
      <c r="D174" s="56"/>
      <c r="E174" s="56"/>
      <c r="F174" s="56"/>
      <c r="G174" s="56"/>
      <c r="H174" s="56"/>
    </row>
    <row r="175" spans="2:7" ht="15">
      <c r="B175" s="57" t="s">
        <v>70</v>
      </c>
      <c r="C175" s="58"/>
      <c r="D175" s="58"/>
      <c r="E175" s="58"/>
      <c r="F175" s="58"/>
      <c r="G175" s="59"/>
    </row>
    <row r="176" spans="2:7" ht="15">
      <c r="B176" s="46" t="s">
        <v>69</v>
      </c>
      <c r="C176" s="47">
        <v>468</v>
      </c>
      <c r="D176" s="47">
        <v>334</v>
      </c>
      <c r="E176" s="44">
        <v>235</v>
      </c>
      <c r="F176" s="47">
        <v>32</v>
      </c>
      <c r="G176" s="44">
        <f>SUM(C176:F176)</f>
        <v>1069</v>
      </c>
    </row>
    <row r="177" spans="2:7" ht="15">
      <c r="B177" s="46" t="s">
        <v>67</v>
      </c>
      <c r="C177" s="14">
        <v>42.565</v>
      </c>
      <c r="D177" s="14">
        <v>27.02</v>
      </c>
      <c r="E177" s="14">
        <v>18.612629</v>
      </c>
      <c r="F177" s="14">
        <v>2.051</v>
      </c>
      <c r="G177" s="14">
        <f>SUM(C177:F177)</f>
        <v>90.248629</v>
      </c>
    </row>
    <row r="178" spans="1:8" ht="15">
      <c r="A178" s="4"/>
      <c r="B178" s="56"/>
      <c r="C178" s="56"/>
      <c r="D178" s="56"/>
      <c r="E178" s="56"/>
      <c r="F178" s="56"/>
      <c r="G178" s="56"/>
      <c r="H178" s="56"/>
    </row>
    <row r="179" spans="2:7" ht="15">
      <c r="B179" s="57" t="s">
        <v>71</v>
      </c>
      <c r="C179" s="58"/>
      <c r="D179" s="58"/>
      <c r="E179" s="58"/>
      <c r="F179" s="58"/>
      <c r="G179" s="59"/>
    </row>
    <row r="180" spans="2:7" ht="15">
      <c r="B180" s="46" t="s">
        <v>69</v>
      </c>
      <c r="C180" s="47">
        <v>685</v>
      </c>
      <c r="D180" s="47">
        <v>31</v>
      </c>
      <c r="E180" s="34">
        <v>0</v>
      </c>
      <c r="F180" s="47">
        <v>14</v>
      </c>
      <c r="G180" s="44">
        <f>SUM(C180:F180)</f>
        <v>730</v>
      </c>
    </row>
    <row r="181" spans="2:7" ht="15">
      <c r="B181" s="46" t="s">
        <v>67</v>
      </c>
      <c r="C181" s="14">
        <v>36.655</v>
      </c>
      <c r="D181" s="14">
        <v>125.988193</v>
      </c>
      <c r="E181" s="34">
        <v>0</v>
      </c>
      <c r="F181" s="14">
        <v>0.6</v>
      </c>
      <c r="G181" s="14">
        <f>SUM(C181:F181)</f>
        <v>163.243193</v>
      </c>
    </row>
    <row r="182" spans="1:8" ht="15">
      <c r="A182" s="4"/>
      <c r="B182" s="56"/>
      <c r="C182" s="56"/>
      <c r="D182" s="56"/>
      <c r="E182" s="56"/>
      <c r="F182" s="56"/>
      <c r="G182" s="56"/>
      <c r="H182" s="56"/>
    </row>
    <row r="183" spans="2:7" ht="15">
      <c r="B183" s="55" t="s">
        <v>77</v>
      </c>
      <c r="C183" s="55"/>
      <c r="D183" s="55"/>
      <c r="E183" s="55"/>
      <c r="F183" s="55"/>
      <c r="G183" s="55"/>
    </row>
    <row r="184" spans="2:7" ht="15">
      <c r="B184" s="25" t="s">
        <v>78</v>
      </c>
      <c r="C184" s="26">
        <v>10965</v>
      </c>
      <c r="D184" s="26">
        <v>2551</v>
      </c>
      <c r="E184" s="26">
        <v>893</v>
      </c>
      <c r="F184" s="26">
        <v>248</v>
      </c>
      <c r="G184" s="26">
        <f>SUM(C184:F184)</f>
        <v>14657</v>
      </c>
    </row>
    <row r="185" spans="2:7" ht="15">
      <c r="B185" s="25" t="s">
        <v>79</v>
      </c>
      <c r="C185" s="29">
        <v>300.66700000000003</v>
      </c>
      <c r="D185" s="29">
        <v>208.65589800000004</v>
      </c>
      <c r="E185" s="29">
        <v>31.785629</v>
      </c>
      <c r="F185" s="29">
        <v>6.016</v>
      </c>
      <c r="G185" s="29">
        <f>SUM(C185:F185)</f>
        <v>547.1245270000001</v>
      </c>
    </row>
    <row r="186" spans="1:8" ht="15">
      <c r="A186" s="4"/>
      <c r="B186" s="56"/>
      <c r="C186" s="56"/>
      <c r="D186" s="56"/>
      <c r="E186" s="56"/>
      <c r="F186" s="56"/>
      <c r="G186" s="56"/>
      <c r="H186" s="56"/>
    </row>
    <row r="187" spans="2:7" ht="15">
      <c r="B187" s="55" t="s">
        <v>72</v>
      </c>
      <c r="C187" s="55"/>
      <c r="D187" s="55"/>
      <c r="E187" s="55"/>
      <c r="F187" s="55"/>
      <c r="G187" s="55"/>
    </row>
    <row r="188" spans="2:7" ht="15">
      <c r="B188" s="20" t="s">
        <v>94</v>
      </c>
      <c r="C188" s="44">
        <v>696</v>
      </c>
      <c r="D188" s="47">
        <v>6985</v>
      </c>
      <c r="E188" s="44">
        <v>39</v>
      </c>
      <c r="F188" s="41">
        <v>0</v>
      </c>
      <c r="G188" s="44">
        <f>SUM(C188:F188)</f>
        <v>7720</v>
      </c>
    </row>
    <row r="189" spans="2:7" ht="15">
      <c r="B189" s="20" t="s">
        <v>95</v>
      </c>
      <c r="C189" s="14">
        <v>14.103924</v>
      </c>
      <c r="D189" s="14">
        <v>154.389179</v>
      </c>
      <c r="E189" s="14">
        <v>1.52</v>
      </c>
      <c r="F189" s="41">
        <v>0</v>
      </c>
      <c r="G189" s="14">
        <f>SUM(C189:F189)</f>
        <v>170.01310300000003</v>
      </c>
    </row>
    <row r="190" spans="1:8" ht="15">
      <c r="A190" s="4"/>
      <c r="B190" s="56"/>
      <c r="C190" s="56"/>
      <c r="D190" s="56"/>
      <c r="E190" s="56"/>
      <c r="F190" s="56"/>
      <c r="G190" s="56"/>
      <c r="H190" s="56"/>
    </row>
    <row r="191" spans="2:7" ht="15">
      <c r="B191" s="55" t="s">
        <v>73</v>
      </c>
      <c r="C191" s="55"/>
      <c r="D191" s="55"/>
      <c r="E191" s="55"/>
      <c r="F191" s="55"/>
      <c r="G191" s="55"/>
    </row>
    <row r="192" spans="2:7" ht="15">
      <c r="B192" s="25" t="s">
        <v>96</v>
      </c>
      <c r="C192" s="45">
        <v>23263</v>
      </c>
      <c r="D192" s="45">
        <v>30032</v>
      </c>
      <c r="E192" s="45">
        <v>4400</v>
      </c>
      <c r="F192" s="45">
        <v>319</v>
      </c>
      <c r="G192" s="45">
        <f>SUM(C192:F192)</f>
        <v>58014</v>
      </c>
    </row>
    <row r="193" spans="2:7" ht="15">
      <c r="B193" s="25" t="s">
        <v>97</v>
      </c>
      <c r="C193" s="29">
        <v>812.0471160000001</v>
      </c>
      <c r="D193" s="29">
        <v>635.607532</v>
      </c>
      <c r="E193" s="29">
        <v>63.42627900000001</v>
      </c>
      <c r="F193" s="29">
        <v>6.284</v>
      </c>
      <c r="G193" s="29">
        <f>SUM(C193:F193)</f>
        <v>1517.3649270000003</v>
      </c>
    </row>
    <row r="194" s="1" customFormat="1" ht="15">
      <c r="G194" s="9"/>
    </row>
    <row r="195" spans="3:7" s="1" customFormat="1" ht="15">
      <c r="C195" s="9"/>
      <c r="G195" s="9"/>
    </row>
    <row r="196" s="1" customFormat="1" ht="15">
      <c r="G196" s="9"/>
    </row>
    <row r="197" spans="2:7" s="1" customFormat="1" ht="15">
      <c r="B197" s="1" t="s">
        <v>110</v>
      </c>
      <c r="C197" s="10"/>
      <c r="G197" s="9"/>
    </row>
  </sheetData>
  <sheetProtection/>
  <mergeCells count="81">
    <mergeCell ref="C2:G2"/>
    <mergeCell ref="B4:G4"/>
    <mergeCell ref="B5:G5"/>
    <mergeCell ref="B9:G9"/>
    <mergeCell ref="B10:G10"/>
    <mergeCell ref="B11:G11"/>
    <mergeCell ref="B17:G17"/>
    <mergeCell ref="B18:G18"/>
    <mergeCell ref="B20:G20"/>
    <mergeCell ref="B28:H28"/>
    <mergeCell ref="B29:G29"/>
    <mergeCell ref="B31:H31"/>
    <mergeCell ref="B32:G32"/>
    <mergeCell ref="B36:H36"/>
    <mergeCell ref="B37:G37"/>
    <mergeCell ref="B38:G38"/>
    <mergeCell ref="B41:H41"/>
    <mergeCell ref="B42:G42"/>
    <mergeCell ref="B45:H45"/>
    <mergeCell ref="B46:G46"/>
    <mergeCell ref="B49:H49"/>
    <mergeCell ref="B50:G50"/>
    <mergeCell ref="B51:H51"/>
    <mergeCell ref="B52:G52"/>
    <mergeCell ref="B53:G53"/>
    <mergeCell ref="B59:G59"/>
    <mergeCell ref="B65:G65"/>
    <mergeCell ref="B71:G71"/>
    <mergeCell ref="B77:H77"/>
    <mergeCell ref="B78:G78"/>
    <mergeCell ref="B79:G79"/>
    <mergeCell ref="B85:G85"/>
    <mergeCell ref="B91:G91"/>
    <mergeCell ref="B97:G97"/>
    <mergeCell ref="B103:H103"/>
    <mergeCell ref="B104:G104"/>
    <mergeCell ref="B105:G105"/>
    <mergeCell ref="B109:G109"/>
    <mergeCell ref="B113:I113"/>
    <mergeCell ref="B114:G114"/>
    <mergeCell ref="B118:G118"/>
    <mergeCell ref="B122:H122"/>
    <mergeCell ref="B123:G123"/>
    <mergeCell ref="B125:G125"/>
    <mergeCell ref="B127:H127"/>
    <mergeCell ref="B128:G128"/>
    <mergeCell ref="B131:H131"/>
    <mergeCell ref="B132:G132"/>
    <mergeCell ref="B134:H134"/>
    <mergeCell ref="B135:G135"/>
    <mergeCell ref="B136:G136"/>
    <mergeCell ref="B139:H139"/>
    <mergeCell ref="B140:G140"/>
    <mergeCell ref="B142:H142"/>
    <mergeCell ref="B143:G143"/>
    <mergeCell ref="B144:G144"/>
    <mergeCell ref="B145:H145"/>
    <mergeCell ref="B146:G146"/>
    <mergeCell ref="B149:H149"/>
    <mergeCell ref="B150:G150"/>
    <mergeCell ref="B153:H153"/>
    <mergeCell ref="B154:G154"/>
    <mergeCell ref="B157:H157"/>
    <mergeCell ref="B158:G158"/>
    <mergeCell ref="B161:H161"/>
    <mergeCell ref="B162:G162"/>
    <mergeCell ref="B165:G165"/>
    <mergeCell ref="B166:G166"/>
    <mergeCell ref="B167:G167"/>
    <mergeCell ref="B170:G170"/>
    <mergeCell ref="B171:G171"/>
    <mergeCell ref="B174:H174"/>
    <mergeCell ref="B187:G187"/>
    <mergeCell ref="B190:H190"/>
    <mergeCell ref="B191:G191"/>
    <mergeCell ref="B175:G175"/>
    <mergeCell ref="B178:H178"/>
    <mergeCell ref="B179:G179"/>
    <mergeCell ref="B182:H182"/>
    <mergeCell ref="B183:G183"/>
    <mergeCell ref="B186:H186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97"/>
  <sheetViews>
    <sheetView zoomScale="70" zoomScaleNormal="70" zoomScalePageLayoutView="0" workbookViewId="0" topLeftCell="A55">
      <selection activeCell="B139" sqref="B139:H139"/>
    </sheetView>
  </sheetViews>
  <sheetFormatPr defaultColWidth="11.421875" defaultRowHeight="15"/>
  <cols>
    <col min="1" max="1" width="11.421875" style="1" customWidth="1"/>
    <col min="2" max="2" width="75.140625" style="0" bestFit="1" customWidth="1"/>
    <col min="3" max="3" width="25.00390625" style="0" customWidth="1"/>
    <col min="4" max="4" width="22.7109375" style="0" customWidth="1"/>
    <col min="5" max="5" width="24.140625" style="0" bestFit="1" customWidth="1"/>
    <col min="6" max="6" width="22.00390625" style="0" bestFit="1" customWidth="1"/>
    <col min="7" max="7" width="22.00390625" style="9" customWidth="1"/>
    <col min="8" max="8" width="11.421875" style="1" customWidth="1"/>
    <col min="9" max="9" width="14.7109375" style="1" bestFit="1" customWidth="1"/>
    <col min="10" max="56" width="11.421875" style="1" customWidth="1"/>
  </cols>
  <sheetData>
    <row r="1" spans="1:6" ht="15">
      <c r="A1" s="1" t="s">
        <v>108</v>
      </c>
      <c r="B1" s="1"/>
      <c r="C1" s="1"/>
      <c r="D1" s="1"/>
      <c r="E1" s="1"/>
      <c r="F1" s="1"/>
    </row>
    <row r="2" spans="2:7" ht="21">
      <c r="B2" s="1"/>
      <c r="C2" s="79" t="s">
        <v>4</v>
      </c>
      <c r="D2" s="80"/>
      <c r="E2" s="80"/>
      <c r="F2" s="80"/>
      <c r="G2" s="81"/>
    </row>
    <row r="3" spans="2:7" ht="21">
      <c r="B3" s="1"/>
      <c r="C3" s="7" t="s">
        <v>0</v>
      </c>
      <c r="D3" s="7" t="s">
        <v>1</v>
      </c>
      <c r="E3" s="8" t="s">
        <v>2</v>
      </c>
      <c r="F3" s="7" t="s">
        <v>3</v>
      </c>
      <c r="G3" s="22" t="s">
        <v>98</v>
      </c>
    </row>
    <row r="4" spans="2:7" ht="21">
      <c r="B4" s="64" t="s">
        <v>80</v>
      </c>
      <c r="C4" s="65"/>
      <c r="D4" s="65"/>
      <c r="E4" s="65"/>
      <c r="F4" s="65"/>
      <c r="G4" s="66"/>
    </row>
    <row r="5" spans="2:7" ht="15">
      <c r="B5" s="60" t="s">
        <v>11</v>
      </c>
      <c r="C5" s="61"/>
      <c r="D5" s="61"/>
      <c r="E5" s="61"/>
      <c r="F5" s="61"/>
      <c r="G5" s="62"/>
    </row>
    <row r="6" spans="2:7" ht="15">
      <c r="B6" s="6" t="s">
        <v>5</v>
      </c>
      <c r="C6" s="18">
        <v>54402</v>
      </c>
      <c r="D6" s="18">
        <v>9936</v>
      </c>
      <c r="E6" s="18">
        <v>13547</v>
      </c>
      <c r="F6" s="18">
        <v>8234</v>
      </c>
      <c r="G6" s="18">
        <f>SUM(C6:F6)</f>
        <v>86119</v>
      </c>
    </row>
    <row r="7" spans="2:7" ht="15">
      <c r="B7" s="46" t="s">
        <v>6</v>
      </c>
      <c r="C7" s="18">
        <v>309</v>
      </c>
      <c r="D7" s="18">
        <v>246</v>
      </c>
      <c r="E7" s="18">
        <v>11</v>
      </c>
      <c r="F7" s="18">
        <v>0</v>
      </c>
      <c r="G7" s="18">
        <f>SUM(C7:F7)</f>
        <v>566</v>
      </c>
    </row>
    <row r="8" spans="2:7" ht="15">
      <c r="B8" s="25" t="s">
        <v>7</v>
      </c>
      <c r="C8" s="36">
        <v>54711</v>
      </c>
      <c r="D8" s="36">
        <v>10182</v>
      </c>
      <c r="E8" s="36">
        <v>13558</v>
      </c>
      <c r="F8" s="36">
        <v>8234</v>
      </c>
      <c r="G8" s="36">
        <f>SUM(C8:F8)</f>
        <v>86685</v>
      </c>
    </row>
    <row r="9" spans="2:7" ht="15">
      <c r="B9" s="56"/>
      <c r="C9" s="56"/>
      <c r="D9" s="56"/>
      <c r="E9" s="56"/>
      <c r="F9" s="56"/>
      <c r="G9" s="56"/>
    </row>
    <row r="10" spans="2:7" ht="15">
      <c r="B10" s="60" t="s">
        <v>12</v>
      </c>
      <c r="C10" s="61"/>
      <c r="D10" s="61"/>
      <c r="E10" s="61"/>
      <c r="F10" s="61"/>
      <c r="G10" s="62"/>
    </row>
    <row r="11" spans="2:7" ht="15">
      <c r="B11" s="57" t="s">
        <v>33</v>
      </c>
      <c r="C11" s="58"/>
      <c r="D11" s="58"/>
      <c r="E11" s="58"/>
      <c r="F11" s="58"/>
      <c r="G11" s="59"/>
    </row>
    <row r="12" spans="2:7" ht="15">
      <c r="B12" s="23" t="s">
        <v>10</v>
      </c>
      <c r="C12" s="18">
        <v>977551</v>
      </c>
      <c r="D12" s="18">
        <v>173536</v>
      </c>
      <c r="E12" s="24">
        <v>69165</v>
      </c>
      <c r="F12" s="24">
        <v>29235</v>
      </c>
      <c r="G12" s="24">
        <f>SUM(C12:F12)</f>
        <v>1249487</v>
      </c>
    </row>
    <row r="13" spans="2:7" ht="15">
      <c r="B13" s="23" t="s">
        <v>9</v>
      </c>
      <c r="C13" s="18">
        <v>2138488</v>
      </c>
      <c r="D13" s="18">
        <v>539267</v>
      </c>
      <c r="E13" s="24">
        <v>268910</v>
      </c>
      <c r="F13" s="24">
        <v>134834</v>
      </c>
      <c r="G13" s="24">
        <f>SUM(C13:F13)</f>
        <v>3081499</v>
      </c>
    </row>
    <row r="14" spans="2:7" ht="15">
      <c r="B14" s="25" t="s">
        <v>8</v>
      </c>
      <c r="C14" s="26">
        <v>3116039</v>
      </c>
      <c r="D14" s="26">
        <v>952466</v>
      </c>
      <c r="E14" s="26">
        <v>338075</v>
      </c>
      <c r="F14" s="26">
        <v>164069</v>
      </c>
      <c r="G14" s="26">
        <f>SUM(C14:F14)</f>
        <v>4570649</v>
      </c>
    </row>
    <row r="15" spans="2:7" ht="15">
      <c r="B15" s="25" t="s">
        <v>90</v>
      </c>
      <c r="C15" s="26">
        <v>365122</v>
      </c>
      <c r="D15" s="26">
        <v>121869</v>
      </c>
      <c r="E15" s="26">
        <v>1308</v>
      </c>
      <c r="F15" s="26">
        <v>0</v>
      </c>
      <c r="G15" s="26">
        <f>SUM(C15:F15)</f>
        <v>488299</v>
      </c>
    </row>
    <row r="16" spans="2:7" ht="15">
      <c r="B16" s="25" t="s">
        <v>34</v>
      </c>
      <c r="C16" s="26">
        <v>3481161</v>
      </c>
      <c r="D16" s="26">
        <v>1074335</v>
      </c>
      <c r="E16" s="26">
        <v>339383</v>
      </c>
      <c r="F16" s="26">
        <v>164069</v>
      </c>
      <c r="G16" s="26">
        <f>SUM(C16:F16)</f>
        <v>5058948</v>
      </c>
    </row>
    <row r="17" spans="2:7" ht="15">
      <c r="B17" s="56"/>
      <c r="C17" s="56"/>
      <c r="D17" s="56"/>
      <c r="E17" s="56"/>
      <c r="F17" s="56"/>
      <c r="G17" s="56"/>
    </row>
    <row r="18" spans="2:7" ht="15">
      <c r="B18" s="57" t="s">
        <v>87</v>
      </c>
      <c r="C18" s="58"/>
      <c r="D18" s="58"/>
      <c r="E18" s="58"/>
      <c r="F18" s="58"/>
      <c r="G18" s="59"/>
    </row>
    <row r="19" spans="2:7" ht="15">
      <c r="B19" s="20" t="s">
        <v>35</v>
      </c>
      <c r="C19" s="44">
        <v>5045</v>
      </c>
      <c r="D19" s="44">
        <v>2600</v>
      </c>
      <c r="E19" s="34">
        <v>0</v>
      </c>
      <c r="F19" s="34">
        <v>0</v>
      </c>
      <c r="G19" s="34">
        <f>SUM(C19:F19)</f>
        <v>7645</v>
      </c>
    </row>
    <row r="20" spans="2:7" ht="15">
      <c r="B20" s="78"/>
      <c r="C20" s="78"/>
      <c r="D20" s="78"/>
      <c r="E20" s="78"/>
      <c r="F20" s="78"/>
      <c r="G20" s="78"/>
    </row>
    <row r="21" spans="2:7" ht="15">
      <c r="B21" s="25" t="s">
        <v>36</v>
      </c>
      <c r="C21" s="26">
        <v>3486206</v>
      </c>
      <c r="D21" s="26">
        <v>1076935</v>
      </c>
      <c r="E21" s="26">
        <v>339383</v>
      </c>
      <c r="F21" s="26">
        <v>164069</v>
      </c>
      <c r="G21" s="26">
        <f>SUM(C21:F21)</f>
        <v>5066593</v>
      </c>
    </row>
    <row r="22" spans="2:6" ht="15">
      <c r="B22" s="1"/>
      <c r="C22" s="1"/>
      <c r="D22" s="1"/>
      <c r="E22" s="1"/>
      <c r="F22" s="1"/>
    </row>
    <row r="23" spans="2:7" ht="15">
      <c r="B23" s="33" t="s">
        <v>99</v>
      </c>
      <c r="C23" s="11"/>
      <c r="D23" s="11"/>
      <c r="E23" s="11"/>
      <c r="F23" s="11"/>
      <c r="G23" s="12"/>
    </row>
    <row r="24" spans="2:7" ht="15">
      <c r="B24" s="25" t="s">
        <v>100</v>
      </c>
      <c r="C24" s="26">
        <v>454307</v>
      </c>
      <c r="D24" s="26">
        <v>248751</v>
      </c>
      <c r="E24" s="26">
        <v>129427</v>
      </c>
      <c r="F24" s="26">
        <v>27291</v>
      </c>
      <c r="G24" s="26">
        <f>SUM(C24:F24)</f>
        <v>859776</v>
      </c>
    </row>
    <row r="25" spans="2:6" ht="15">
      <c r="B25" s="1"/>
      <c r="C25" s="1"/>
      <c r="D25" s="1"/>
      <c r="E25" s="1"/>
      <c r="F25" s="1"/>
    </row>
    <row r="26" spans="2:7" ht="15">
      <c r="B26" s="33" t="s">
        <v>101</v>
      </c>
      <c r="C26" s="11"/>
      <c r="D26" s="11"/>
      <c r="E26" s="11"/>
      <c r="F26" s="11"/>
      <c r="G26" s="12"/>
    </row>
    <row r="27" spans="2:7" ht="15">
      <c r="B27" s="25" t="s">
        <v>102</v>
      </c>
      <c r="C27" s="26">
        <v>3940513</v>
      </c>
      <c r="D27" s="26">
        <v>1325686</v>
      </c>
      <c r="E27" s="26">
        <v>468810</v>
      </c>
      <c r="F27" s="26">
        <v>191360</v>
      </c>
      <c r="G27" s="26">
        <f>SUM(C27:F27)</f>
        <v>5926369</v>
      </c>
    </row>
    <row r="28" spans="2:8" ht="15">
      <c r="B28" s="56"/>
      <c r="C28" s="56"/>
      <c r="D28" s="56"/>
      <c r="E28" s="56"/>
      <c r="F28" s="56"/>
      <c r="G28" s="56"/>
      <c r="H28" s="56"/>
    </row>
    <row r="29" spans="2:7" ht="15">
      <c r="B29" s="60" t="s">
        <v>13</v>
      </c>
      <c r="C29" s="61"/>
      <c r="D29" s="61"/>
      <c r="E29" s="61"/>
      <c r="F29" s="61"/>
      <c r="G29" s="62"/>
    </row>
    <row r="30" spans="2:7" ht="15">
      <c r="B30" s="46" t="s">
        <v>14</v>
      </c>
      <c r="C30" s="47">
        <v>1444408</v>
      </c>
      <c r="D30" s="47">
        <v>308333</v>
      </c>
      <c r="E30" s="44">
        <v>213277</v>
      </c>
      <c r="F30" s="47">
        <v>27260</v>
      </c>
      <c r="G30" s="47">
        <f>SUM(C30:F30)</f>
        <v>1993278</v>
      </c>
    </row>
    <row r="31" spans="2:8" ht="15">
      <c r="B31" s="56"/>
      <c r="C31" s="56"/>
      <c r="D31" s="56"/>
      <c r="E31" s="56"/>
      <c r="F31" s="56"/>
      <c r="G31" s="56"/>
      <c r="H31" s="56"/>
    </row>
    <row r="32" spans="2:7" ht="15">
      <c r="B32" s="60" t="s">
        <v>84</v>
      </c>
      <c r="C32" s="61"/>
      <c r="D32" s="61"/>
      <c r="E32" s="61"/>
      <c r="F32" s="61"/>
      <c r="G32" s="62"/>
    </row>
    <row r="33" spans="2:7" ht="15">
      <c r="B33" s="46" t="s">
        <v>103</v>
      </c>
      <c r="C33" s="47">
        <v>2213844971830</v>
      </c>
      <c r="D33" s="47">
        <v>475683473018</v>
      </c>
      <c r="E33" s="47">
        <v>205698365192</v>
      </c>
      <c r="F33" s="47">
        <v>64753422117</v>
      </c>
      <c r="G33" s="47">
        <f>SUM(C33:F33)</f>
        <v>2959980232157</v>
      </c>
    </row>
    <row r="34" spans="2:7" ht="15">
      <c r="B34" s="46" t="s">
        <v>104</v>
      </c>
      <c r="C34" s="47">
        <v>113607571766</v>
      </c>
      <c r="D34" s="47">
        <f>202934*D24</f>
        <v>50480035434</v>
      </c>
      <c r="E34" s="47">
        <v>18004237800</v>
      </c>
      <c r="F34" s="47">
        <v>3300795973</v>
      </c>
      <c r="G34" s="47">
        <f>SUM(C34:F34)</f>
        <v>185392640973</v>
      </c>
    </row>
    <row r="35" spans="2:7" ht="15">
      <c r="B35" s="25" t="s">
        <v>105</v>
      </c>
      <c r="C35" s="26">
        <v>2327452543596</v>
      </c>
      <c r="D35" s="26">
        <v>475683675952</v>
      </c>
      <c r="E35" s="26">
        <v>223702602992</v>
      </c>
      <c r="F35" s="26">
        <v>68054218090</v>
      </c>
      <c r="G35" s="26">
        <f>SUM(C35:F35)</f>
        <v>3094893040630</v>
      </c>
    </row>
    <row r="36" spans="2:8" ht="15">
      <c r="B36" s="56"/>
      <c r="C36" s="56"/>
      <c r="D36" s="56"/>
      <c r="E36" s="56"/>
      <c r="F36" s="56"/>
      <c r="G36" s="56"/>
      <c r="H36" s="56"/>
    </row>
    <row r="37" spans="2:7" ht="21">
      <c r="B37" s="64" t="s">
        <v>81</v>
      </c>
      <c r="C37" s="65"/>
      <c r="D37" s="65"/>
      <c r="E37" s="65"/>
      <c r="F37" s="65"/>
      <c r="G37" s="66"/>
    </row>
    <row r="38" spans="2:7" ht="15">
      <c r="B38" s="60" t="s">
        <v>15</v>
      </c>
      <c r="C38" s="61"/>
      <c r="D38" s="61"/>
      <c r="E38" s="61"/>
      <c r="F38" s="61"/>
      <c r="G38" s="62"/>
    </row>
    <row r="39" spans="2:9" ht="15">
      <c r="B39" s="46" t="s">
        <v>16</v>
      </c>
      <c r="C39" s="44">
        <v>339220</v>
      </c>
      <c r="D39" s="44">
        <v>179330</v>
      </c>
      <c r="E39" s="44">
        <v>140431</v>
      </c>
      <c r="F39" s="44">
        <v>24211</v>
      </c>
      <c r="G39" s="44">
        <f>SUM(C39:F39)</f>
        <v>683192</v>
      </c>
      <c r="H39" s="9"/>
      <c r="I39" s="9"/>
    </row>
    <row r="40" spans="2:9" ht="15">
      <c r="B40" s="46" t="s">
        <v>17</v>
      </c>
      <c r="C40" s="44">
        <v>1824</v>
      </c>
      <c r="D40" s="14">
        <v>696.633749</v>
      </c>
      <c r="E40" s="44">
        <v>708</v>
      </c>
      <c r="F40" s="14">
        <v>134.550713</v>
      </c>
      <c r="G40" s="14">
        <f>SUM(C40:F40)</f>
        <v>3363.184462</v>
      </c>
      <c r="H40" s="9"/>
      <c r="I40" s="9"/>
    </row>
    <row r="41" spans="1:9" ht="15">
      <c r="A41" s="4"/>
      <c r="B41" s="56"/>
      <c r="C41" s="56"/>
      <c r="D41" s="56"/>
      <c r="E41" s="56"/>
      <c r="F41" s="56"/>
      <c r="G41" s="56"/>
      <c r="H41" s="56"/>
      <c r="I41" s="9"/>
    </row>
    <row r="42" spans="2:9" ht="15">
      <c r="B42" s="55" t="s">
        <v>18</v>
      </c>
      <c r="C42" s="55"/>
      <c r="D42" s="55"/>
      <c r="E42" s="55"/>
      <c r="F42" s="55"/>
      <c r="G42" s="55"/>
      <c r="I42" s="9"/>
    </row>
    <row r="43" spans="2:9" ht="15">
      <c r="B43" s="46" t="s">
        <v>19</v>
      </c>
      <c r="C43" s="44">
        <v>142</v>
      </c>
      <c r="D43" s="44">
        <v>147</v>
      </c>
      <c r="E43" s="44">
        <v>60</v>
      </c>
      <c r="F43" s="44">
        <v>6</v>
      </c>
      <c r="G43" s="44">
        <f>SUM(C43:F43)</f>
        <v>355</v>
      </c>
      <c r="H43" s="9"/>
      <c r="I43" s="9"/>
    </row>
    <row r="44" spans="2:9" ht="15">
      <c r="B44" s="46" t="s">
        <v>20</v>
      </c>
      <c r="C44" s="14">
        <v>1.7</v>
      </c>
      <c r="D44" s="14">
        <v>1.401049</v>
      </c>
      <c r="E44" s="14">
        <v>0.7</v>
      </c>
      <c r="F44" s="14">
        <v>0.258692</v>
      </c>
      <c r="G44" s="14">
        <f>SUM(C44:F44)</f>
        <v>4.059741</v>
      </c>
      <c r="H44" s="9"/>
      <c r="I44" s="9"/>
    </row>
    <row r="45" spans="1:9" ht="15">
      <c r="A45" s="4"/>
      <c r="B45" s="56"/>
      <c r="C45" s="56"/>
      <c r="D45" s="56"/>
      <c r="E45" s="56"/>
      <c r="F45" s="56"/>
      <c r="G45" s="56"/>
      <c r="H45" s="56"/>
      <c r="I45" s="9"/>
    </row>
    <row r="46" spans="2:9" ht="15">
      <c r="B46" s="55" t="s">
        <v>21</v>
      </c>
      <c r="C46" s="55"/>
      <c r="D46" s="55"/>
      <c r="E46" s="55"/>
      <c r="F46" s="55"/>
      <c r="G46" s="55"/>
      <c r="I46" s="9"/>
    </row>
    <row r="47" spans="2:9" ht="15">
      <c r="B47" s="46" t="s">
        <v>22</v>
      </c>
      <c r="C47" s="47">
        <v>90987</v>
      </c>
      <c r="D47" s="47">
        <v>55017</v>
      </c>
      <c r="E47" s="47">
        <v>12219</v>
      </c>
      <c r="F47" s="47">
        <v>9320</v>
      </c>
      <c r="G47" s="47">
        <f>SUM(C47:F47)</f>
        <v>167543</v>
      </c>
      <c r="H47" s="9"/>
      <c r="I47" s="9"/>
    </row>
    <row r="48" spans="2:9" ht="15">
      <c r="B48" s="46" t="s">
        <v>23</v>
      </c>
      <c r="C48" s="47">
        <v>32092</v>
      </c>
      <c r="D48" s="14">
        <v>11019.406804</v>
      </c>
      <c r="E48" s="14">
        <v>4210.240928</v>
      </c>
      <c r="F48" s="14">
        <v>1359.93</v>
      </c>
      <c r="G48" s="14">
        <f>SUM(C48:F48)</f>
        <v>48681.577732</v>
      </c>
      <c r="H48" s="9"/>
      <c r="I48" s="9"/>
    </row>
    <row r="49" spans="1:8" ht="15">
      <c r="A49" s="4"/>
      <c r="B49" s="56"/>
      <c r="C49" s="56"/>
      <c r="D49" s="56"/>
      <c r="E49" s="56"/>
      <c r="F49" s="56"/>
      <c r="G49" s="56"/>
      <c r="H49" s="56"/>
    </row>
    <row r="50" spans="2:7" ht="21">
      <c r="B50" s="64" t="s">
        <v>82</v>
      </c>
      <c r="C50" s="65"/>
      <c r="D50" s="65"/>
      <c r="E50" s="65"/>
      <c r="F50" s="65"/>
      <c r="G50" s="66"/>
    </row>
    <row r="51" spans="1:8" ht="15">
      <c r="A51" s="4"/>
      <c r="B51" s="77"/>
      <c r="C51" s="77"/>
      <c r="D51" s="77"/>
      <c r="E51" s="77"/>
      <c r="F51" s="77"/>
      <c r="G51" s="77"/>
      <c r="H51" s="77"/>
    </row>
    <row r="52" spans="2:7" ht="15">
      <c r="B52" s="55" t="s">
        <v>92</v>
      </c>
      <c r="C52" s="55"/>
      <c r="D52" s="55"/>
      <c r="E52" s="55"/>
      <c r="F52" s="55"/>
      <c r="G52" s="55"/>
    </row>
    <row r="53" spans="2:7" ht="15">
      <c r="B53" s="70" t="s">
        <v>24</v>
      </c>
      <c r="C53" s="70"/>
      <c r="D53" s="70"/>
      <c r="E53" s="70"/>
      <c r="F53" s="70"/>
      <c r="G53" s="70"/>
    </row>
    <row r="54" spans="2:7" ht="15">
      <c r="B54" s="46" t="s">
        <v>25</v>
      </c>
      <c r="C54" s="47">
        <v>123350</v>
      </c>
      <c r="D54" s="47">
        <v>10798</v>
      </c>
      <c r="E54" s="47">
        <v>3457</v>
      </c>
      <c r="F54" s="47">
        <v>1277</v>
      </c>
      <c r="G54" s="47">
        <f aca="true" t="shared" si="0" ref="G54:G70">SUM(C54:F54)</f>
        <v>138882</v>
      </c>
    </row>
    <row r="55" spans="2:7" ht="15">
      <c r="B55" s="46" t="s">
        <v>26</v>
      </c>
      <c r="C55" s="47">
        <v>44968.22743</v>
      </c>
      <c r="D55" s="47">
        <v>17327.81899599992</v>
      </c>
      <c r="E55" s="47">
        <v>4226.657495</v>
      </c>
      <c r="F55" s="47">
        <v>1246</v>
      </c>
      <c r="G55" s="47">
        <f t="shared" si="0"/>
        <v>67768.70392099992</v>
      </c>
    </row>
    <row r="56" spans="2:7" ht="15">
      <c r="B56" s="46" t="s">
        <v>27</v>
      </c>
      <c r="C56" s="47">
        <v>9.525293879205513</v>
      </c>
      <c r="D56" s="47">
        <v>41.725914439197666</v>
      </c>
      <c r="E56" s="47">
        <v>25</v>
      </c>
      <c r="F56" s="47">
        <v>19</v>
      </c>
      <c r="G56" s="47">
        <f>AVERAGE(C56:F56)</f>
        <v>23.812802079600793</v>
      </c>
    </row>
    <row r="57" spans="2:7" ht="15">
      <c r="B57" s="46" t="s">
        <v>28</v>
      </c>
      <c r="C57" s="47">
        <v>997270</v>
      </c>
      <c r="D57" s="47">
        <v>237929.10077305356</v>
      </c>
      <c r="E57" s="47">
        <v>84015</v>
      </c>
      <c r="F57" s="47">
        <v>27243</v>
      </c>
      <c r="G57" s="47">
        <f t="shared" si="0"/>
        <v>1346457.1007730535</v>
      </c>
    </row>
    <row r="58" spans="2:7" ht="15">
      <c r="B58" s="46" t="s">
        <v>109</v>
      </c>
      <c r="C58" s="16">
        <v>1044648.0488250001</v>
      </c>
      <c r="D58" s="16">
        <v>283320.1164827216</v>
      </c>
      <c r="E58" s="47">
        <v>89785</v>
      </c>
      <c r="F58" s="47">
        <v>26140</v>
      </c>
      <c r="G58" s="16">
        <f t="shared" si="0"/>
        <v>1443893.1653077216</v>
      </c>
    </row>
    <row r="59" spans="2:7" ht="15">
      <c r="B59" s="63" t="s">
        <v>29</v>
      </c>
      <c r="C59" s="63"/>
      <c r="D59" s="63"/>
      <c r="E59" s="63"/>
      <c r="F59" s="63"/>
      <c r="G59" s="63"/>
    </row>
    <row r="60" spans="2:7" ht="15">
      <c r="B60" s="46" t="s">
        <v>25</v>
      </c>
      <c r="C60" s="27">
        <v>0</v>
      </c>
      <c r="D60" s="27">
        <v>0</v>
      </c>
      <c r="E60" s="27">
        <v>0</v>
      </c>
      <c r="F60" s="27">
        <v>0</v>
      </c>
      <c r="G60" s="47">
        <f t="shared" si="0"/>
        <v>0</v>
      </c>
    </row>
    <row r="61" spans="2:7" ht="15">
      <c r="B61" s="46" t="s">
        <v>26</v>
      </c>
      <c r="C61" s="27">
        <v>0</v>
      </c>
      <c r="D61" s="27">
        <v>0</v>
      </c>
      <c r="E61" s="27">
        <v>0</v>
      </c>
      <c r="F61" s="27">
        <v>0</v>
      </c>
      <c r="G61" s="16">
        <f t="shared" si="0"/>
        <v>0</v>
      </c>
    </row>
    <row r="62" spans="2:7" ht="15">
      <c r="B62" s="46" t="s">
        <v>27</v>
      </c>
      <c r="C62" s="27">
        <v>0</v>
      </c>
      <c r="D62" s="27">
        <v>0</v>
      </c>
      <c r="E62" s="27">
        <v>0</v>
      </c>
      <c r="F62" s="27">
        <v>0</v>
      </c>
      <c r="G62" s="47">
        <f>AVERAGE(C62:F62)</f>
        <v>0</v>
      </c>
    </row>
    <row r="63" spans="2:7" ht="15">
      <c r="B63" s="46" t="s">
        <v>28</v>
      </c>
      <c r="C63" s="27">
        <v>0</v>
      </c>
      <c r="D63" s="20">
        <v>1</v>
      </c>
      <c r="E63" s="27">
        <v>0</v>
      </c>
      <c r="F63" s="27">
        <v>0</v>
      </c>
      <c r="G63" s="47">
        <f t="shared" si="0"/>
        <v>1</v>
      </c>
    </row>
    <row r="64" spans="2:7" ht="15">
      <c r="B64" s="46" t="s">
        <v>109</v>
      </c>
      <c r="C64" s="27">
        <v>0</v>
      </c>
      <c r="D64" s="16">
        <v>3.0638193530230615</v>
      </c>
      <c r="E64" s="27">
        <v>0</v>
      </c>
      <c r="F64" s="27">
        <v>0</v>
      </c>
      <c r="G64" s="16">
        <f t="shared" si="0"/>
        <v>3.0638193530230615</v>
      </c>
    </row>
    <row r="65" spans="2:7" ht="15">
      <c r="B65" s="70" t="s">
        <v>31</v>
      </c>
      <c r="C65" s="70"/>
      <c r="D65" s="70"/>
      <c r="E65" s="70"/>
      <c r="F65" s="70"/>
      <c r="G65" s="70"/>
    </row>
    <row r="66" spans="2:7" ht="15">
      <c r="B66" s="46" t="s">
        <v>25</v>
      </c>
      <c r="C66" s="44">
        <v>6288</v>
      </c>
      <c r="D66" s="44">
        <v>3223</v>
      </c>
      <c r="E66" s="44">
        <v>2003</v>
      </c>
      <c r="F66" s="44">
        <v>106</v>
      </c>
      <c r="G66" s="44">
        <f t="shared" si="0"/>
        <v>11620</v>
      </c>
    </row>
    <row r="67" spans="2:7" ht="15">
      <c r="B67" s="46" t="s">
        <v>26</v>
      </c>
      <c r="C67" s="44">
        <v>2659.773135</v>
      </c>
      <c r="D67" s="44">
        <v>2807.707676000008</v>
      </c>
      <c r="E67" s="44">
        <v>1606.288459</v>
      </c>
      <c r="F67" s="44">
        <v>40</v>
      </c>
      <c r="G67" s="44">
        <f t="shared" si="0"/>
        <v>7113.769270000009</v>
      </c>
    </row>
    <row r="68" spans="2:7" ht="15">
      <c r="B68" s="46" t="s">
        <v>27</v>
      </c>
      <c r="C68" s="44">
        <v>27.712468193384225</v>
      </c>
      <c r="D68" s="44">
        <v>51.019029250963946</v>
      </c>
      <c r="E68" s="44">
        <v>41</v>
      </c>
      <c r="F68" s="44">
        <v>52</v>
      </c>
      <c r="G68" s="44">
        <f>AVERAGE(C68:F68)</f>
        <v>42.932874361087045</v>
      </c>
    </row>
    <row r="69" spans="2:7" ht="15">
      <c r="B69" s="46" t="s">
        <v>28</v>
      </c>
      <c r="C69" s="44">
        <v>141692</v>
      </c>
      <c r="D69" s="44">
        <v>154411.72181475523</v>
      </c>
      <c r="E69" s="44">
        <v>40078</v>
      </c>
      <c r="F69" s="44">
        <v>11599</v>
      </c>
      <c r="G69" s="44">
        <f t="shared" si="0"/>
        <v>347780.72181475523</v>
      </c>
    </row>
    <row r="70" spans="2:7" ht="15">
      <c r="B70" s="46" t="s">
        <v>109</v>
      </c>
      <c r="C70" s="16">
        <v>89995.48722699999</v>
      </c>
      <c r="D70" s="16">
        <v>101125.75534192543</v>
      </c>
      <c r="E70" s="16">
        <v>19982.669664</v>
      </c>
      <c r="F70" s="44">
        <v>3351</v>
      </c>
      <c r="G70" s="16">
        <f t="shared" si="0"/>
        <v>214454.91223292542</v>
      </c>
    </row>
    <row r="71" spans="2:7" ht="15">
      <c r="B71" s="74" t="s">
        <v>32</v>
      </c>
      <c r="C71" s="75"/>
      <c r="D71" s="75"/>
      <c r="E71" s="75"/>
      <c r="F71" s="75"/>
      <c r="G71" s="76"/>
    </row>
    <row r="72" spans="2:7" ht="15">
      <c r="B72" s="25" t="s">
        <v>25</v>
      </c>
      <c r="C72" s="26">
        <v>129638</v>
      </c>
      <c r="D72" s="26">
        <v>14021</v>
      </c>
      <c r="E72" s="26">
        <v>5460</v>
      </c>
      <c r="F72" s="26">
        <v>1383</v>
      </c>
      <c r="G72" s="26">
        <f>SUM(C72:F72)</f>
        <v>150502</v>
      </c>
    </row>
    <row r="73" spans="2:7" ht="15">
      <c r="B73" s="25" t="s">
        <v>26</v>
      </c>
      <c r="C73" s="26">
        <v>47628.000565</v>
      </c>
      <c r="D73" s="26">
        <v>20135.52667199993</v>
      </c>
      <c r="E73" s="26">
        <v>5832.945954000001</v>
      </c>
      <c r="F73" s="26">
        <v>1286</v>
      </c>
      <c r="G73" s="29">
        <f>SUM(C73:F73)</f>
        <v>74882.47319099992</v>
      </c>
    </row>
    <row r="74" spans="2:7" ht="15">
      <c r="B74" s="25" t="s">
        <v>27</v>
      </c>
      <c r="C74" s="26">
        <v>18.61888103629487</v>
      </c>
      <c r="D74" s="26">
        <v>30.914981230053872</v>
      </c>
      <c r="E74" s="26">
        <v>31</v>
      </c>
      <c r="F74" s="26">
        <v>21</v>
      </c>
      <c r="G74" s="26">
        <f>AVERAGE(C74:F74)</f>
        <v>25.383465566587184</v>
      </c>
    </row>
    <row r="75" spans="2:7" ht="15">
      <c r="B75" s="25" t="s">
        <v>28</v>
      </c>
      <c r="C75" s="26">
        <v>1138962</v>
      </c>
      <c r="D75" s="26">
        <v>392341.8225878088</v>
      </c>
      <c r="E75" s="26">
        <v>124093</v>
      </c>
      <c r="F75" s="26">
        <v>38842</v>
      </c>
      <c r="G75" s="26">
        <f>SUM(C75:F75)</f>
        <v>1694238.8225878088</v>
      </c>
    </row>
    <row r="76" spans="2:7" ht="15">
      <c r="B76" s="25" t="s">
        <v>109</v>
      </c>
      <c r="C76" s="29">
        <v>1134643.536052</v>
      </c>
      <c r="D76" s="29">
        <v>384448.935644</v>
      </c>
      <c r="E76" s="29">
        <v>109767.669664</v>
      </c>
      <c r="F76" s="26">
        <v>29491</v>
      </c>
      <c r="G76" s="29">
        <f>SUM(C76:F76)</f>
        <v>1658351.14136</v>
      </c>
    </row>
    <row r="77" spans="1:8" ht="15">
      <c r="A77" s="4"/>
      <c r="B77" s="56"/>
      <c r="C77" s="56"/>
      <c r="D77" s="56"/>
      <c r="E77" s="56"/>
      <c r="F77" s="56"/>
      <c r="G77" s="56"/>
      <c r="H77" s="56"/>
    </row>
    <row r="78" spans="2:7" ht="15">
      <c r="B78" s="60" t="s">
        <v>30</v>
      </c>
      <c r="C78" s="61"/>
      <c r="D78" s="61"/>
      <c r="E78" s="61"/>
      <c r="F78" s="61"/>
      <c r="G78" s="62"/>
    </row>
    <row r="79" spans="2:7" ht="15">
      <c r="B79" s="71" t="s">
        <v>24</v>
      </c>
      <c r="C79" s="72"/>
      <c r="D79" s="72"/>
      <c r="E79" s="72"/>
      <c r="F79" s="72"/>
      <c r="G79" s="73"/>
    </row>
    <row r="80" spans="2:7" ht="15">
      <c r="B80" s="46" t="s">
        <v>25</v>
      </c>
      <c r="C80" s="27">
        <v>6</v>
      </c>
      <c r="D80" s="27">
        <v>0</v>
      </c>
      <c r="E80" s="27">
        <v>0</v>
      </c>
      <c r="F80" s="27" t="s">
        <v>111</v>
      </c>
      <c r="G80" s="27">
        <f>SUM(C80:F80)</f>
        <v>6</v>
      </c>
    </row>
    <row r="81" spans="2:7" ht="15">
      <c r="B81" s="46" t="s">
        <v>26</v>
      </c>
      <c r="C81" s="35">
        <v>107.711113</v>
      </c>
      <c r="D81" s="35">
        <v>0</v>
      </c>
      <c r="E81" s="27">
        <v>0</v>
      </c>
      <c r="F81" s="35" t="s">
        <v>111</v>
      </c>
      <c r="G81" s="35">
        <f>SUM(C81:F81)</f>
        <v>107.711113</v>
      </c>
    </row>
    <row r="82" spans="2:7" ht="15">
      <c r="B82" s="46" t="s">
        <v>27</v>
      </c>
      <c r="C82" s="35">
        <v>306</v>
      </c>
      <c r="D82" s="35">
        <v>0</v>
      </c>
      <c r="E82" s="27">
        <v>0</v>
      </c>
      <c r="F82" s="35" t="s">
        <v>111</v>
      </c>
      <c r="G82" s="35">
        <f>AVERAGE(C82:F82)</f>
        <v>102</v>
      </c>
    </row>
    <row r="83" spans="2:7" ht="15">
      <c r="B83" s="46" t="s">
        <v>28</v>
      </c>
      <c r="C83" s="35">
        <v>1065</v>
      </c>
      <c r="D83" s="35">
        <v>148</v>
      </c>
      <c r="E83" s="35">
        <v>7</v>
      </c>
      <c r="F83" s="35">
        <v>1</v>
      </c>
      <c r="G83" s="35">
        <f>SUM(C83:F83)</f>
        <v>1221</v>
      </c>
    </row>
    <row r="84" spans="2:7" ht="15">
      <c r="B84" s="46" t="s">
        <v>109</v>
      </c>
      <c r="C84" s="14">
        <v>20894.209105</v>
      </c>
      <c r="D84" s="35">
        <v>1879</v>
      </c>
      <c r="E84" s="35">
        <v>91</v>
      </c>
      <c r="F84" s="14">
        <v>15.829200899955001</v>
      </c>
      <c r="G84" s="14">
        <f>SUM(C84:F84)</f>
        <v>22880.038305899958</v>
      </c>
    </row>
    <row r="85" spans="2:7" ht="15">
      <c r="B85" s="71" t="s">
        <v>29</v>
      </c>
      <c r="C85" s="72"/>
      <c r="D85" s="72"/>
      <c r="E85" s="72"/>
      <c r="F85" s="72"/>
      <c r="G85" s="73"/>
    </row>
    <row r="86" spans="2:7" ht="15">
      <c r="B86" s="46" t="s">
        <v>25</v>
      </c>
      <c r="C86" s="27">
        <v>0</v>
      </c>
      <c r="D86" s="27">
        <v>0</v>
      </c>
      <c r="E86" s="27">
        <v>0</v>
      </c>
      <c r="F86" s="27" t="s">
        <v>111</v>
      </c>
      <c r="G86" s="44">
        <f>SUM(C86:F86)</f>
        <v>0</v>
      </c>
    </row>
    <row r="87" spans="2:7" ht="15">
      <c r="B87" s="46" t="s">
        <v>26</v>
      </c>
      <c r="C87" s="27">
        <v>0</v>
      </c>
      <c r="D87" s="27">
        <v>0</v>
      </c>
      <c r="E87" s="27">
        <v>0</v>
      </c>
      <c r="F87" s="27" t="s">
        <v>111</v>
      </c>
      <c r="G87" s="44">
        <f>SUM(C87:F87)</f>
        <v>0</v>
      </c>
    </row>
    <row r="88" spans="2:7" ht="15">
      <c r="B88" s="46" t="s">
        <v>27</v>
      </c>
      <c r="C88" s="27">
        <v>0</v>
      </c>
      <c r="D88" s="27">
        <v>0</v>
      </c>
      <c r="E88" s="27">
        <v>0</v>
      </c>
      <c r="F88" s="27" t="s">
        <v>111</v>
      </c>
      <c r="G88" s="44">
        <f>AVERAGE(C88:F88)</f>
        <v>0</v>
      </c>
    </row>
    <row r="89" spans="2:7" ht="15">
      <c r="B89" s="46" t="s">
        <v>28</v>
      </c>
      <c r="C89" s="27">
        <v>0</v>
      </c>
      <c r="D89" s="27">
        <v>0</v>
      </c>
      <c r="E89" s="27">
        <v>0</v>
      </c>
      <c r="F89" s="27" t="s">
        <v>111</v>
      </c>
      <c r="G89" s="44">
        <f>SUM(C89:F89)</f>
        <v>0</v>
      </c>
    </row>
    <row r="90" spans="2:7" ht="15">
      <c r="B90" s="46" t="s">
        <v>109</v>
      </c>
      <c r="C90" s="27">
        <v>0</v>
      </c>
      <c r="D90" s="27">
        <v>0</v>
      </c>
      <c r="E90" s="27">
        <v>0</v>
      </c>
      <c r="F90" s="27" t="s">
        <v>111</v>
      </c>
      <c r="G90" s="44">
        <f>SUM(C90:F90)</f>
        <v>0</v>
      </c>
    </row>
    <row r="91" spans="2:7" ht="15">
      <c r="B91" s="71" t="s">
        <v>31</v>
      </c>
      <c r="C91" s="72"/>
      <c r="D91" s="72"/>
      <c r="E91" s="72"/>
      <c r="F91" s="72"/>
      <c r="G91" s="73"/>
    </row>
    <row r="92" spans="2:7" ht="15">
      <c r="B92" s="46" t="s">
        <v>25</v>
      </c>
      <c r="C92" s="46">
        <v>0</v>
      </c>
      <c r="D92" s="27">
        <v>0</v>
      </c>
      <c r="E92" s="27">
        <v>0</v>
      </c>
      <c r="F92" s="27" t="s">
        <v>111</v>
      </c>
      <c r="G92" s="44">
        <f>SUM(C92:F92)</f>
        <v>0</v>
      </c>
    </row>
    <row r="93" spans="2:7" ht="15">
      <c r="B93" s="46" t="s">
        <v>26</v>
      </c>
      <c r="C93" s="43">
        <v>0</v>
      </c>
      <c r="D93" s="27">
        <v>0</v>
      </c>
      <c r="E93" s="27">
        <v>0</v>
      </c>
      <c r="F93" s="27" t="s">
        <v>111</v>
      </c>
      <c r="G93" s="44">
        <f>SUM(C93:F93)</f>
        <v>0</v>
      </c>
    </row>
    <row r="94" spans="2:7" ht="15">
      <c r="B94" s="46" t="s">
        <v>27</v>
      </c>
      <c r="C94" s="49">
        <v>0</v>
      </c>
      <c r="D94" s="27">
        <v>0</v>
      </c>
      <c r="E94" s="27">
        <v>0</v>
      </c>
      <c r="F94" s="27" t="s">
        <v>111</v>
      </c>
      <c r="G94" s="44">
        <f>AVERAGE(C94:F94)</f>
        <v>0</v>
      </c>
    </row>
    <row r="95" spans="2:7" ht="15">
      <c r="B95" s="46" t="s">
        <v>28</v>
      </c>
      <c r="C95" s="49">
        <v>15</v>
      </c>
      <c r="D95" s="27">
        <v>0</v>
      </c>
      <c r="E95" s="27">
        <v>0</v>
      </c>
      <c r="F95" s="27" t="s">
        <v>111</v>
      </c>
      <c r="G95" s="44">
        <f>SUM(C95:F95)</f>
        <v>15</v>
      </c>
    </row>
    <row r="96" spans="2:7" ht="15">
      <c r="B96" s="46" t="s">
        <v>109</v>
      </c>
      <c r="C96" s="14">
        <v>224.616796</v>
      </c>
      <c r="D96" s="27">
        <v>0</v>
      </c>
      <c r="E96" s="27">
        <v>0</v>
      </c>
      <c r="F96" s="27" t="s">
        <v>111</v>
      </c>
      <c r="G96" s="14">
        <f>SUM(C96:F96)</f>
        <v>224.616796</v>
      </c>
    </row>
    <row r="97" spans="2:7" ht="15">
      <c r="B97" s="74" t="s">
        <v>91</v>
      </c>
      <c r="C97" s="75"/>
      <c r="D97" s="75"/>
      <c r="E97" s="75"/>
      <c r="F97" s="75"/>
      <c r="G97" s="76"/>
    </row>
    <row r="98" spans="2:7" ht="15">
      <c r="B98" s="25" t="s">
        <v>25</v>
      </c>
      <c r="C98" s="26">
        <v>6</v>
      </c>
      <c r="D98" s="25">
        <v>0</v>
      </c>
      <c r="E98" s="26">
        <v>0</v>
      </c>
      <c r="F98" s="28" t="s">
        <v>111</v>
      </c>
      <c r="G98" s="26">
        <f>SUM(C98:F98)</f>
        <v>6</v>
      </c>
    </row>
    <row r="99" spans="2:7" ht="15">
      <c r="B99" s="25" t="s">
        <v>26</v>
      </c>
      <c r="C99" s="26">
        <v>107.711113</v>
      </c>
      <c r="D99" s="25">
        <v>0</v>
      </c>
      <c r="E99" s="26">
        <v>0</v>
      </c>
      <c r="F99" s="28" t="s">
        <v>111</v>
      </c>
      <c r="G99" s="29">
        <f>SUM(C99:F99)</f>
        <v>107.711113</v>
      </c>
    </row>
    <row r="100" spans="2:7" ht="15">
      <c r="B100" s="25" t="s">
        <v>27</v>
      </c>
      <c r="C100" s="26">
        <v>153</v>
      </c>
      <c r="D100" s="25">
        <v>0</v>
      </c>
      <c r="E100" s="26">
        <v>0</v>
      </c>
      <c r="F100" s="28" t="s">
        <v>111</v>
      </c>
      <c r="G100" s="26">
        <f>AVERAGE(C100:F100)</f>
        <v>51</v>
      </c>
    </row>
    <row r="101" spans="2:7" ht="15">
      <c r="B101" s="25" t="s">
        <v>28</v>
      </c>
      <c r="C101" s="26">
        <v>1080</v>
      </c>
      <c r="D101" s="25">
        <v>148</v>
      </c>
      <c r="E101" s="25">
        <v>7</v>
      </c>
      <c r="F101" s="39">
        <v>1</v>
      </c>
      <c r="G101" s="26">
        <f>SUM(C101:F101)</f>
        <v>1236</v>
      </c>
    </row>
    <row r="102" spans="2:7" ht="15">
      <c r="B102" s="25" t="s">
        <v>109</v>
      </c>
      <c r="C102" s="29">
        <v>21118.825901</v>
      </c>
      <c r="D102" s="25">
        <v>1879</v>
      </c>
      <c r="E102" s="25">
        <v>91</v>
      </c>
      <c r="F102" s="29">
        <v>15.829200899955001</v>
      </c>
      <c r="G102" s="29">
        <f>SUM(C102:F102)</f>
        <v>23104.655101899956</v>
      </c>
    </row>
    <row r="103" spans="1:8" ht="15">
      <c r="A103" s="4"/>
      <c r="B103" s="56"/>
      <c r="C103" s="56"/>
      <c r="D103" s="56"/>
      <c r="E103" s="56"/>
      <c r="F103" s="56"/>
      <c r="G103" s="56"/>
      <c r="H103" s="56"/>
    </row>
    <row r="104" spans="2:7" ht="15">
      <c r="B104" s="55" t="s">
        <v>41</v>
      </c>
      <c r="C104" s="55"/>
      <c r="D104" s="55"/>
      <c r="E104" s="55"/>
      <c r="F104" s="55"/>
      <c r="G104" s="55"/>
    </row>
    <row r="105" spans="2:7" ht="15">
      <c r="B105" s="70" t="s">
        <v>40</v>
      </c>
      <c r="C105" s="70"/>
      <c r="D105" s="70"/>
      <c r="E105" s="70"/>
      <c r="F105" s="70"/>
      <c r="G105" s="70"/>
    </row>
    <row r="106" spans="2:7" ht="15">
      <c r="B106" s="46" t="s">
        <v>37</v>
      </c>
      <c r="C106" s="16">
        <v>2.17</v>
      </c>
      <c r="D106" s="19">
        <v>2.80601247872937</v>
      </c>
      <c r="E106" s="19">
        <v>2.68</v>
      </c>
      <c r="F106" s="19">
        <v>2.46</v>
      </c>
      <c r="G106" s="19">
        <f>AVERAGE(C106:F106)</f>
        <v>2.5290031196823426</v>
      </c>
    </row>
    <row r="107" spans="2:7" ht="15">
      <c r="B107" s="46" t="s">
        <v>38</v>
      </c>
      <c r="C107" s="16">
        <v>2.2</v>
      </c>
      <c r="D107" s="19">
        <v>2.675819912152248</v>
      </c>
      <c r="E107" s="46">
        <v>2.55</v>
      </c>
      <c r="F107" s="19">
        <v>2.46</v>
      </c>
      <c r="G107" s="19">
        <f>AVERAGE(C107:F107)</f>
        <v>2.471454978038062</v>
      </c>
    </row>
    <row r="108" spans="2:7" ht="15">
      <c r="B108" s="46" t="s">
        <v>39</v>
      </c>
      <c r="C108" s="16">
        <v>2.2</v>
      </c>
      <c r="D108" s="19">
        <v>2.1251510204081545</v>
      </c>
      <c r="E108" s="46">
        <v>2.39</v>
      </c>
      <c r="F108" s="19">
        <v>1.29</v>
      </c>
      <c r="G108" s="19">
        <f>AVERAGE(C108:F108)</f>
        <v>2.001287755102039</v>
      </c>
    </row>
    <row r="109" spans="2:7" ht="15">
      <c r="B109" s="70" t="s">
        <v>85</v>
      </c>
      <c r="C109" s="70"/>
      <c r="D109" s="70"/>
      <c r="E109" s="70"/>
      <c r="F109" s="70"/>
      <c r="G109" s="70"/>
    </row>
    <row r="110" spans="2:7" ht="15">
      <c r="B110" s="46" t="s">
        <v>37</v>
      </c>
      <c r="C110" s="16">
        <v>0.99</v>
      </c>
      <c r="D110" s="19">
        <v>1.4746153846153847</v>
      </c>
      <c r="E110" s="46">
        <v>1.6</v>
      </c>
      <c r="F110" s="19">
        <v>1.65</v>
      </c>
      <c r="G110" s="19">
        <f>AVERAGE(C110:F110)</f>
        <v>1.4286538461538463</v>
      </c>
    </row>
    <row r="111" spans="2:7" ht="15">
      <c r="B111" s="46" t="s">
        <v>38</v>
      </c>
      <c r="C111" s="16">
        <v>1.85</v>
      </c>
      <c r="D111" s="19">
        <v>1.8878571428571431</v>
      </c>
      <c r="E111" s="46">
        <v>1.83</v>
      </c>
      <c r="F111" s="19">
        <v>1.69</v>
      </c>
      <c r="G111" s="19">
        <f>AVERAGE(C111:F111)</f>
        <v>1.8144642857142856</v>
      </c>
    </row>
    <row r="112" spans="2:7" ht="15">
      <c r="B112" s="46" t="s">
        <v>39</v>
      </c>
      <c r="C112" s="16">
        <v>1.88</v>
      </c>
      <c r="D112" s="19">
        <v>1.8314516129032237</v>
      </c>
      <c r="E112" s="19">
        <v>1.86</v>
      </c>
      <c r="F112" s="19">
        <v>1.2</v>
      </c>
      <c r="G112" s="19">
        <f>AVERAGE(C112:F112)</f>
        <v>1.692862903225806</v>
      </c>
    </row>
    <row r="113" spans="1:9" ht="15">
      <c r="A113" s="4"/>
      <c r="B113" s="56"/>
      <c r="C113" s="56"/>
      <c r="D113" s="56"/>
      <c r="E113" s="56"/>
      <c r="F113" s="56"/>
      <c r="G113" s="56"/>
      <c r="H113" s="56"/>
      <c r="I113" s="56"/>
    </row>
    <row r="114" spans="2:7" ht="15">
      <c r="B114" s="70" t="s">
        <v>42</v>
      </c>
      <c r="C114" s="70"/>
      <c r="D114" s="70"/>
      <c r="E114" s="70"/>
      <c r="F114" s="70"/>
      <c r="G114" s="70"/>
    </row>
    <row r="115" spans="2:7" ht="15">
      <c r="B115" s="46" t="s">
        <v>37</v>
      </c>
      <c r="C115" s="16">
        <v>1.39</v>
      </c>
      <c r="D115" s="19">
        <v>1.7763054187192107</v>
      </c>
      <c r="E115" s="46">
        <v>1.76</v>
      </c>
      <c r="F115" s="19">
        <v>1.96</v>
      </c>
      <c r="G115" s="19">
        <f>AVERAGE(C115:F115)</f>
        <v>1.7215763546798026</v>
      </c>
    </row>
    <row r="116" spans="2:7" ht="15">
      <c r="B116" s="46" t="s">
        <v>38</v>
      </c>
      <c r="C116" s="16">
        <v>1.49</v>
      </c>
      <c r="D116" s="19">
        <v>1.850000000000004</v>
      </c>
      <c r="E116" s="46">
        <v>1.76</v>
      </c>
      <c r="F116" s="19">
        <v>1.96</v>
      </c>
      <c r="G116" s="19">
        <f>AVERAGE(C116:F116)</f>
        <v>1.765000000000001</v>
      </c>
    </row>
    <row r="117" spans="2:7" ht="15">
      <c r="B117" s="46" t="s">
        <v>39</v>
      </c>
      <c r="C117" s="16">
        <v>1.59</v>
      </c>
      <c r="D117" s="19">
        <v>1.7890511860174503</v>
      </c>
      <c r="E117" s="19">
        <v>1.8</v>
      </c>
      <c r="F117" s="19">
        <v>1.29</v>
      </c>
      <c r="G117" s="19">
        <f>AVERAGE(C117:F117)</f>
        <v>1.6172627965043627</v>
      </c>
    </row>
    <row r="118" spans="2:7" ht="15">
      <c r="B118" s="71" t="s">
        <v>86</v>
      </c>
      <c r="C118" s="72"/>
      <c r="D118" s="72"/>
      <c r="E118" s="72"/>
      <c r="F118" s="72"/>
      <c r="G118" s="73"/>
    </row>
    <row r="119" spans="2:7" ht="15">
      <c r="B119" s="46" t="s">
        <v>37</v>
      </c>
      <c r="C119" s="16">
        <v>0.69</v>
      </c>
      <c r="D119" s="46">
        <v>0.99</v>
      </c>
      <c r="E119" s="46">
        <v>0</v>
      </c>
      <c r="F119" s="19">
        <v>0.79</v>
      </c>
      <c r="G119" s="19">
        <f>AVERAGE(C119:F119)</f>
        <v>0.6174999999999999</v>
      </c>
    </row>
    <row r="120" spans="2:7" ht="15">
      <c r="B120" s="46" t="s">
        <v>38</v>
      </c>
      <c r="C120" s="16">
        <v>1.09</v>
      </c>
      <c r="D120" s="19">
        <v>0.99</v>
      </c>
      <c r="E120" s="46">
        <v>1.69</v>
      </c>
      <c r="F120" s="19">
        <v>1.69</v>
      </c>
      <c r="G120" s="19">
        <f>AVERAGE(C120:F120)</f>
        <v>1.365</v>
      </c>
    </row>
    <row r="121" spans="2:7" ht="15">
      <c r="B121" s="46" t="s">
        <v>39</v>
      </c>
      <c r="C121" s="16">
        <v>1.29</v>
      </c>
      <c r="D121" s="19">
        <v>1.4699999999999995</v>
      </c>
      <c r="E121" s="19">
        <v>1.78</v>
      </c>
      <c r="F121" s="19">
        <v>1.2</v>
      </c>
      <c r="G121" s="19">
        <f>AVERAGE(C121:F121)</f>
        <v>1.435</v>
      </c>
    </row>
    <row r="122" spans="1:8" ht="15">
      <c r="A122" s="4"/>
      <c r="B122" s="56"/>
      <c r="C122" s="56"/>
      <c r="D122" s="56"/>
      <c r="E122" s="56"/>
      <c r="F122" s="56"/>
      <c r="G122" s="56"/>
      <c r="H122" s="56"/>
    </row>
    <row r="123" spans="2:7" ht="15">
      <c r="B123" s="60" t="s">
        <v>43</v>
      </c>
      <c r="C123" s="61"/>
      <c r="D123" s="61"/>
      <c r="E123" s="61"/>
      <c r="F123" s="61"/>
      <c r="G123" s="62"/>
    </row>
    <row r="124" spans="2:8" ht="15">
      <c r="B124" s="2" t="s">
        <v>106</v>
      </c>
      <c r="C124" s="14">
        <v>5.647663551402084</v>
      </c>
      <c r="D124" s="17">
        <v>0</v>
      </c>
      <c r="E124" s="37">
        <v>0</v>
      </c>
      <c r="F124" s="27" t="s">
        <v>111</v>
      </c>
      <c r="G124" s="16">
        <f>AVERAGE(C124:F124)</f>
        <v>1.8825545171340279</v>
      </c>
      <c r="H124" s="3"/>
    </row>
    <row r="125" spans="2:7" ht="15">
      <c r="B125" s="60" t="s">
        <v>93</v>
      </c>
      <c r="C125" s="61"/>
      <c r="D125" s="61"/>
      <c r="E125" s="61"/>
      <c r="F125" s="61"/>
      <c r="G125" s="62"/>
    </row>
    <row r="126" spans="2:7" ht="15">
      <c r="B126" s="5" t="s">
        <v>107</v>
      </c>
      <c r="C126" s="14">
        <v>1.9493395343399218</v>
      </c>
      <c r="D126" s="14">
        <v>2.09450841809227</v>
      </c>
      <c r="E126" s="14">
        <v>2.261504</v>
      </c>
      <c r="F126" s="17">
        <v>2.28</v>
      </c>
      <c r="G126" s="16">
        <f>AVERAGE(C126:F126)</f>
        <v>2.1463379881080478</v>
      </c>
    </row>
    <row r="127" spans="1:8" ht="15">
      <c r="A127" s="4"/>
      <c r="B127" s="69"/>
      <c r="C127" s="69"/>
      <c r="D127" s="69"/>
      <c r="E127" s="69"/>
      <c r="F127" s="69"/>
      <c r="G127" s="69"/>
      <c r="H127" s="69"/>
    </row>
    <row r="128" spans="2:7" ht="15">
      <c r="B128" s="55" t="s">
        <v>44</v>
      </c>
      <c r="C128" s="55"/>
      <c r="D128" s="55"/>
      <c r="E128" s="55"/>
      <c r="F128" s="55"/>
      <c r="G128" s="55"/>
    </row>
    <row r="129" spans="2:7" ht="15">
      <c r="B129" s="46" t="s">
        <v>45</v>
      </c>
      <c r="C129" s="44">
        <v>348291</v>
      </c>
      <c r="D129" s="47">
        <v>38223</v>
      </c>
      <c r="E129" s="44">
        <v>8522</v>
      </c>
      <c r="F129" s="46">
        <v>632</v>
      </c>
      <c r="G129" s="44">
        <f>SUM(C129:F129)</f>
        <v>395668</v>
      </c>
    </row>
    <row r="130" spans="2:7" ht="15">
      <c r="B130" s="46" t="s">
        <v>46</v>
      </c>
      <c r="C130" s="14">
        <v>181472.611097</v>
      </c>
      <c r="D130" s="14">
        <v>5465.964665</v>
      </c>
      <c r="E130" s="44">
        <v>1202</v>
      </c>
      <c r="F130" s="14">
        <v>63.689107</v>
      </c>
      <c r="G130" s="14">
        <f>SUM(C130:F130)</f>
        <v>188204.264869</v>
      </c>
    </row>
    <row r="131" spans="1:8" ht="15">
      <c r="A131" s="4"/>
      <c r="B131" s="56"/>
      <c r="C131" s="56"/>
      <c r="D131" s="56"/>
      <c r="E131" s="56"/>
      <c r="F131" s="56"/>
      <c r="G131" s="56"/>
      <c r="H131" s="56"/>
    </row>
    <row r="132" spans="2:7" ht="15">
      <c r="B132" s="55" t="s">
        <v>47</v>
      </c>
      <c r="C132" s="55"/>
      <c r="D132" s="55"/>
      <c r="E132" s="55"/>
      <c r="F132" s="55"/>
      <c r="G132" s="55"/>
    </row>
    <row r="133" spans="2:7" ht="15">
      <c r="B133" s="46" t="s">
        <v>48</v>
      </c>
      <c r="C133" s="48">
        <v>1066846</v>
      </c>
      <c r="D133" s="47">
        <v>332436</v>
      </c>
      <c r="E133" s="47">
        <v>174257</v>
      </c>
      <c r="F133" s="14">
        <v>498095.48102137056</v>
      </c>
      <c r="G133" s="14">
        <f>SUM(C133:F133)</f>
        <v>2071634.4810213705</v>
      </c>
    </row>
    <row r="134" spans="1:8" ht="15">
      <c r="A134" s="4"/>
      <c r="B134" s="56"/>
      <c r="C134" s="56"/>
      <c r="D134" s="56"/>
      <c r="E134" s="56"/>
      <c r="F134" s="56"/>
      <c r="G134" s="56"/>
      <c r="H134" s="56"/>
    </row>
    <row r="135" spans="2:7" ht="21">
      <c r="B135" s="68" t="s">
        <v>88</v>
      </c>
      <c r="C135" s="68"/>
      <c r="D135" s="68"/>
      <c r="E135" s="68"/>
      <c r="F135" s="68"/>
      <c r="G135" s="68"/>
    </row>
    <row r="136" spans="2:7" ht="15">
      <c r="B136" s="55" t="s">
        <v>49</v>
      </c>
      <c r="C136" s="55"/>
      <c r="D136" s="55"/>
      <c r="E136" s="55"/>
      <c r="F136" s="55"/>
      <c r="G136" s="55"/>
    </row>
    <row r="137" spans="2:9" ht="15">
      <c r="B137" s="46" t="s">
        <v>50</v>
      </c>
      <c r="C137" s="44">
        <v>125048</v>
      </c>
      <c r="D137" s="44">
        <v>8862</v>
      </c>
      <c r="E137" s="44">
        <v>0</v>
      </c>
      <c r="F137" s="44">
        <v>10734</v>
      </c>
      <c r="G137" s="47">
        <f>SUM(C137:F137)</f>
        <v>144644</v>
      </c>
      <c r="H137" s="9"/>
      <c r="I137" s="9"/>
    </row>
    <row r="138" spans="2:9" ht="15">
      <c r="B138" s="46" t="s">
        <v>51</v>
      </c>
      <c r="C138" s="44">
        <v>4365</v>
      </c>
      <c r="D138" s="44">
        <v>3057</v>
      </c>
      <c r="E138" s="44">
        <v>13</v>
      </c>
      <c r="F138" s="44">
        <v>918</v>
      </c>
      <c r="G138" s="47">
        <f>SUM(C138:F138)</f>
        <v>8353</v>
      </c>
      <c r="H138" s="9"/>
      <c r="I138" s="9"/>
    </row>
    <row r="139" spans="1:9" ht="15">
      <c r="A139" s="4"/>
      <c r="B139" s="56"/>
      <c r="C139" s="56"/>
      <c r="D139" s="56"/>
      <c r="E139" s="56"/>
      <c r="F139" s="56"/>
      <c r="G139" s="56"/>
      <c r="H139" s="56"/>
      <c r="I139" s="9"/>
    </row>
    <row r="140" spans="2:9" ht="15">
      <c r="B140" s="60" t="s">
        <v>52</v>
      </c>
      <c r="C140" s="61"/>
      <c r="D140" s="61"/>
      <c r="E140" s="61"/>
      <c r="F140" s="61"/>
      <c r="G140" s="62"/>
      <c r="I140" s="9"/>
    </row>
    <row r="141" spans="2:9" ht="15">
      <c r="B141" s="46" t="s">
        <v>53</v>
      </c>
      <c r="C141" s="44">
        <v>100077</v>
      </c>
      <c r="D141" s="47">
        <v>0</v>
      </c>
      <c r="E141" s="44">
        <v>42645</v>
      </c>
      <c r="F141" s="27" t="s">
        <v>111</v>
      </c>
      <c r="G141" s="47">
        <f>SUM(C141:F141)</f>
        <v>142722</v>
      </c>
      <c r="H141" s="9"/>
      <c r="I141" s="9"/>
    </row>
    <row r="142" spans="1:8" ht="15">
      <c r="A142" s="4"/>
      <c r="B142" s="56"/>
      <c r="C142" s="56"/>
      <c r="D142" s="56"/>
      <c r="E142" s="56"/>
      <c r="F142" s="56"/>
      <c r="G142" s="56"/>
      <c r="H142" s="56"/>
    </row>
    <row r="143" spans="2:7" ht="21">
      <c r="B143" s="64" t="s">
        <v>89</v>
      </c>
      <c r="C143" s="65"/>
      <c r="D143" s="65"/>
      <c r="E143" s="65"/>
      <c r="F143" s="65"/>
      <c r="G143" s="66"/>
    </row>
    <row r="144" spans="2:7" ht="15">
      <c r="B144" s="60" t="s">
        <v>83</v>
      </c>
      <c r="C144" s="61"/>
      <c r="D144" s="61"/>
      <c r="E144" s="61"/>
      <c r="F144" s="61"/>
      <c r="G144" s="62"/>
    </row>
    <row r="145" spans="1:8" ht="15">
      <c r="A145" s="4"/>
      <c r="B145" s="67"/>
      <c r="C145" s="67"/>
      <c r="D145" s="67"/>
      <c r="E145" s="67"/>
      <c r="F145" s="67"/>
      <c r="G145" s="67"/>
      <c r="H145" s="67"/>
    </row>
    <row r="146" spans="2:7" ht="15">
      <c r="B146" s="63" t="s">
        <v>54</v>
      </c>
      <c r="C146" s="63"/>
      <c r="D146" s="63"/>
      <c r="E146" s="63"/>
      <c r="F146" s="63"/>
      <c r="G146" s="63"/>
    </row>
    <row r="147" spans="2:7" ht="15">
      <c r="B147" s="46" t="s">
        <v>55</v>
      </c>
      <c r="C147" s="44">
        <v>110</v>
      </c>
      <c r="D147" s="47">
        <v>276</v>
      </c>
      <c r="E147" s="44">
        <v>2</v>
      </c>
      <c r="F147" s="44">
        <v>57</v>
      </c>
      <c r="G147" s="44">
        <f>SUM(C147:F147)</f>
        <v>445</v>
      </c>
    </row>
    <row r="148" spans="2:7" ht="15">
      <c r="B148" s="46" t="s">
        <v>56</v>
      </c>
      <c r="C148" s="14">
        <v>2.282</v>
      </c>
      <c r="D148" s="14">
        <v>5.309</v>
      </c>
      <c r="E148" s="14">
        <v>0.021</v>
      </c>
      <c r="F148" s="14">
        <v>1.184</v>
      </c>
      <c r="G148" s="14">
        <f>SUM(C148:F148)</f>
        <v>8.796</v>
      </c>
    </row>
    <row r="149" spans="1:8" ht="15">
      <c r="A149" s="4"/>
      <c r="B149" s="56"/>
      <c r="C149" s="56"/>
      <c r="D149" s="56"/>
      <c r="E149" s="56"/>
      <c r="F149" s="56"/>
      <c r="G149" s="56"/>
      <c r="H149" s="56"/>
    </row>
    <row r="150" spans="2:7" ht="15">
      <c r="B150" s="63" t="s">
        <v>57</v>
      </c>
      <c r="C150" s="63"/>
      <c r="D150" s="63"/>
      <c r="E150" s="63"/>
      <c r="F150" s="63"/>
      <c r="G150" s="63"/>
    </row>
    <row r="151" spans="2:8" ht="15">
      <c r="B151" s="46" t="s">
        <v>58</v>
      </c>
      <c r="C151" s="46">
        <v>0</v>
      </c>
      <c r="D151" s="46">
        <v>23</v>
      </c>
      <c r="E151" s="40">
        <v>107</v>
      </c>
      <c r="F151" s="44">
        <v>0</v>
      </c>
      <c r="G151" s="44">
        <f>SUM(C151:F151)</f>
        <v>130</v>
      </c>
      <c r="H151" s="30"/>
    </row>
    <row r="152" spans="2:8" ht="15">
      <c r="B152" s="46" t="s">
        <v>59</v>
      </c>
      <c r="C152" s="46">
        <v>0</v>
      </c>
      <c r="D152" s="46">
        <v>0.28</v>
      </c>
      <c r="E152" s="14">
        <v>2.876</v>
      </c>
      <c r="F152" s="44">
        <v>0</v>
      </c>
      <c r="G152" s="14">
        <f>SUM(C152:F152)</f>
        <v>3.1559999999999997</v>
      </c>
      <c r="H152" s="30"/>
    </row>
    <row r="153" spans="1:8" ht="15">
      <c r="A153" s="4"/>
      <c r="B153" s="56"/>
      <c r="C153" s="56"/>
      <c r="D153" s="56"/>
      <c r="E153" s="56"/>
      <c r="F153" s="56"/>
      <c r="G153" s="56"/>
      <c r="H153" s="56"/>
    </row>
    <row r="154" spans="2:7" ht="15">
      <c r="B154" s="63" t="s">
        <v>62</v>
      </c>
      <c r="C154" s="63"/>
      <c r="D154" s="63"/>
      <c r="E154" s="63"/>
      <c r="F154" s="63"/>
      <c r="G154" s="63"/>
    </row>
    <row r="155" spans="2:8" ht="15">
      <c r="B155" s="46" t="s">
        <v>60</v>
      </c>
      <c r="C155" s="46">
        <v>0</v>
      </c>
      <c r="D155" s="47">
        <v>2959</v>
      </c>
      <c r="E155" s="46">
        <v>0</v>
      </c>
      <c r="F155" s="44">
        <v>5</v>
      </c>
      <c r="G155" s="44">
        <f>SUM(C155:F155)</f>
        <v>2964</v>
      </c>
      <c r="H155" s="30"/>
    </row>
    <row r="156" spans="2:8" ht="15">
      <c r="B156" s="46" t="s">
        <v>61</v>
      </c>
      <c r="C156" s="46">
        <v>0</v>
      </c>
      <c r="D156" s="14">
        <v>21.089</v>
      </c>
      <c r="E156" s="46">
        <v>0</v>
      </c>
      <c r="F156" s="14">
        <v>0.93</v>
      </c>
      <c r="G156" s="14">
        <f>SUM(C156:F156)</f>
        <v>22.019</v>
      </c>
      <c r="H156" s="30"/>
    </row>
    <row r="157" spans="1:8" ht="15">
      <c r="A157" s="4"/>
      <c r="B157" s="56"/>
      <c r="C157" s="56"/>
      <c r="D157" s="56"/>
      <c r="E157" s="56"/>
      <c r="F157" s="56"/>
      <c r="G157" s="56"/>
      <c r="H157" s="56"/>
    </row>
    <row r="158" spans="2:7" ht="15">
      <c r="B158" s="63" t="s">
        <v>74</v>
      </c>
      <c r="C158" s="63"/>
      <c r="D158" s="63"/>
      <c r="E158" s="63"/>
      <c r="F158" s="63"/>
      <c r="G158" s="63"/>
    </row>
    <row r="159" spans="2:7" ht="15">
      <c r="B159" s="25" t="s">
        <v>75</v>
      </c>
      <c r="C159" s="26">
        <v>110</v>
      </c>
      <c r="D159" s="26">
        <v>3258</v>
      </c>
      <c r="E159" s="26">
        <v>109</v>
      </c>
      <c r="F159" s="26">
        <v>62</v>
      </c>
      <c r="G159" s="26">
        <f>SUM(C159:F159)</f>
        <v>3539</v>
      </c>
    </row>
    <row r="160" spans="2:7" ht="15">
      <c r="B160" s="25" t="s">
        <v>76</v>
      </c>
      <c r="C160" s="29">
        <v>2.282</v>
      </c>
      <c r="D160" s="29">
        <v>26.678</v>
      </c>
      <c r="E160" s="29">
        <v>2.897</v>
      </c>
      <c r="F160" s="29">
        <v>2.114</v>
      </c>
      <c r="G160" s="29">
        <f>SUM(C160:F160)</f>
        <v>33.971</v>
      </c>
    </row>
    <row r="161" spans="1:8" ht="15">
      <c r="A161" s="4"/>
      <c r="B161" s="56"/>
      <c r="C161" s="56"/>
      <c r="D161" s="56"/>
      <c r="E161" s="56"/>
      <c r="F161" s="56"/>
      <c r="G161" s="56"/>
      <c r="H161" s="56"/>
    </row>
    <row r="162" spans="2:7" ht="15">
      <c r="B162" s="55" t="s">
        <v>63</v>
      </c>
      <c r="C162" s="55"/>
      <c r="D162" s="55"/>
      <c r="E162" s="55"/>
      <c r="F162" s="55"/>
      <c r="G162" s="55"/>
    </row>
    <row r="163" spans="2:7" ht="15">
      <c r="B163" s="20" t="s">
        <v>60</v>
      </c>
      <c r="C163" s="44">
        <v>3786</v>
      </c>
      <c r="D163" s="47">
        <v>20930</v>
      </c>
      <c r="E163" s="44">
        <v>3333</v>
      </c>
      <c r="F163" s="44">
        <v>69</v>
      </c>
      <c r="G163" s="44">
        <f>SUM(C163:F163)</f>
        <v>28118</v>
      </c>
    </row>
    <row r="164" spans="2:7" ht="15">
      <c r="B164" s="20" t="s">
        <v>61</v>
      </c>
      <c r="C164" s="14">
        <v>93.614829</v>
      </c>
      <c r="D164" s="14">
        <v>182.21927</v>
      </c>
      <c r="E164" s="14">
        <v>28.273499</v>
      </c>
      <c r="F164" s="14">
        <v>0.25681</v>
      </c>
      <c r="G164" s="14">
        <f>SUM(C164:F164)</f>
        <v>304.36440799999997</v>
      </c>
    </row>
    <row r="165" spans="1:7" ht="15">
      <c r="A165" s="4"/>
      <c r="B165" s="56"/>
      <c r="C165" s="56"/>
      <c r="D165" s="56"/>
      <c r="E165" s="56"/>
      <c r="F165" s="56"/>
      <c r="G165" s="56"/>
    </row>
    <row r="166" spans="2:7" ht="15">
      <c r="B166" s="60" t="s">
        <v>64</v>
      </c>
      <c r="C166" s="61"/>
      <c r="D166" s="61"/>
      <c r="E166" s="61"/>
      <c r="F166" s="61"/>
      <c r="G166" s="62"/>
    </row>
    <row r="167" spans="2:7" ht="15">
      <c r="B167" s="57" t="s">
        <v>65</v>
      </c>
      <c r="C167" s="58"/>
      <c r="D167" s="58"/>
      <c r="E167" s="58"/>
      <c r="F167" s="58"/>
      <c r="G167" s="59"/>
    </row>
    <row r="168" spans="2:7" ht="15">
      <c r="B168" s="46" t="s">
        <v>66</v>
      </c>
      <c r="C168" s="44">
        <v>208</v>
      </c>
      <c r="D168" s="47">
        <v>2380</v>
      </c>
      <c r="E168" s="44">
        <v>148</v>
      </c>
      <c r="F168" s="47">
        <v>33</v>
      </c>
      <c r="G168" s="44">
        <f>SUM(C168:F168)</f>
        <v>2769</v>
      </c>
    </row>
    <row r="169" spans="2:7" ht="15">
      <c r="B169" s="46" t="s">
        <v>67</v>
      </c>
      <c r="C169" s="14">
        <v>5.2</v>
      </c>
      <c r="D169" s="14">
        <v>59.113795</v>
      </c>
      <c r="E169" s="14">
        <v>2.96</v>
      </c>
      <c r="F169" s="14">
        <v>0.852</v>
      </c>
      <c r="G169" s="14">
        <f>SUM(C169:F169)</f>
        <v>68.125795</v>
      </c>
    </row>
    <row r="170" spans="1:7" ht="15">
      <c r="A170" s="4"/>
      <c r="B170" s="56"/>
      <c r="C170" s="56"/>
      <c r="D170" s="56"/>
      <c r="E170" s="56"/>
      <c r="F170" s="56"/>
      <c r="G170" s="56"/>
    </row>
    <row r="171" spans="2:7" ht="15">
      <c r="B171" s="57" t="s">
        <v>68</v>
      </c>
      <c r="C171" s="58"/>
      <c r="D171" s="58"/>
      <c r="E171" s="58"/>
      <c r="F171" s="58"/>
      <c r="G171" s="59"/>
    </row>
    <row r="172" spans="2:7" ht="15">
      <c r="B172" s="46" t="s">
        <v>69</v>
      </c>
      <c r="C172" s="44">
        <v>1948</v>
      </c>
      <c r="D172" s="47">
        <v>1156</v>
      </c>
      <c r="E172" s="44">
        <v>387</v>
      </c>
      <c r="F172" s="47">
        <v>94</v>
      </c>
      <c r="G172" s="44">
        <f>SUM(C172:F172)</f>
        <v>3585</v>
      </c>
    </row>
    <row r="173" spans="2:7" ht="15">
      <c r="B173" s="46" t="s">
        <v>67</v>
      </c>
      <c r="C173" s="14">
        <v>42.856</v>
      </c>
      <c r="D173" s="14">
        <v>23.769</v>
      </c>
      <c r="E173" s="14">
        <v>7.74</v>
      </c>
      <c r="F173" s="14">
        <v>2.185</v>
      </c>
      <c r="G173" s="14">
        <f>SUM(C173:F173)</f>
        <v>76.55</v>
      </c>
    </row>
    <row r="174" spans="1:8" ht="15">
      <c r="A174" s="4"/>
      <c r="B174" s="56"/>
      <c r="C174" s="56"/>
      <c r="D174" s="56"/>
      <c r="E174" s="56"/>
      <c r="F174" s="56"/>
      <c r="G174" s="56"/>
      <c r="H174" s="56"/>
    </row>
    <row r="175" spans="2:7" ht="15">
      <c r="B175" s="57" t="s">
        <v>70</v>
      </c>
      <c r="C175" s="58"/>
      <c r="D175" s="58"/>
      <c r="E175" s="58"/>
      <c r="F175" s="58"/>
      <c r="G175" s="59"/>
    </row>
    <row r="176" spans="2:7" ht="15">
      <c r="B176" s="46" t="s">
        <v>69</v>
      </c>
      <c r="C176" s="47">
        <v>173</v>
      </c>
      <c r="D176" s="47">
        <v>337</v>
      </c>
      <c r="E176" s="44">
        <v>238</v>
      </c>
      <c r="F176" s="47">
        <v>44</v>
      </c>
      <c r="G176" s="44">
        <f>SUM(C176:F176)</f>
        <v>792</v>
      </c>
    </row>
    <row r="177" spans="2:7" ht="15">
      <c r="B177" s="46" t="s">
        <v>67</v>
      </c>
      <c r="C177" s="14">
        <v>12.11</v>
      </c>
      <c r="D177" s="14">
        <v>26.75</v>
      </c>
      <c r="E177" s="14">
        <v>16.153345</v>
      </c>
      <c r="F177" s="14">
        <v>2.760654</v>
      </c>
      <c r="G177" s="14">
        <f>SUM(C177:F177)</f>
        <v>57.773999</v>
      </c>
    </row>
    <row r="178" spans="1:8" ht="15">
      <c r="A178" s="4"/>
      <c r="B178" s="56"/>
      <c r="C178" s="56"/>
      <c r="D178" s="56"/>
      <c r="E178" s="56"/>
      <c r="F178" s="56"/>
      <c r="G178" s="56"/>
      <c r="H178" s="56"/>
    </row>
    <row r="179" spans="2:7" ht="15">
      <c r="B179" s="57" t="s">
        <v>71</v>
      </c>
      <c r="C179" s="58"/>
      <c r="D179" s="58"/>
      <c r="E179" s="58"/>
      <c r="F179" s="58"/>
      <c r="G179" s="59"/>
    </row>
    <row r="180" spans="2:7" ht="15">
      <c r="B180" s="46" t="s">
        <v>69</v>
      </c>
      <c r="C180" s="47">
        <v>361</v>
      </c>
      <c r="D180" s="47">
        <v>11</v>
      </c>
      <c r="E180" s="34">
        <v>0</v>
      </c>
      <c r="F180" s="47">
        <v>25</v>
      </c>
      <c r="G180" s="44">
        <f>SUM(C180:F180)</f>
        <v>397</v>
      </c>
    </row>
    <row r="181" spans="2:7" ht="15">
      <c r="B181" s="46" t="s">
        <v>67</v>
      </c>
      <c r="C181" s="14">
        <v>10.965</v>
      </c>
      <c r="D181" s="14">
        <v>0.6</v>
      </c>
      <c r="E181" s="34">
        <v>0</v>
      </c>
      <c r="F181" s="14">
        <v>1.31</v>
      </c>
      <c r="G181" s="14">
        <f>SUM(C181:F181)</f>
        <v>12.875</v>
      </c>
    </row>
    <row r="182" spans="1:8" ht="15">
      <c r="A182" s="4"/>
      <c r="B182" s="56"/>
      <c r="C182" s="56"/>
      <c r="D182" s="56"/>
      <c r="E182" s="56"/>
      <c r="F182" s="56"/>
      <c r="G182" s="56"/>
      <c r="H182" s="56"/>
    </row>
    <row r="183" spans="2:7" ht="15">
      <c r="B183" s="55" t="s">
        <v>77</v>
      </c>
      <c r="C183" s="55"/>
      <c r="D183" s="55"/>
      <c r="E183" s="55"/>
      <c r="F183" s="55"/>
      <c r="G183" s="55"/>
    </row>
    <row r="184" spans="2:7" ht="15">
      <c r="B184" s="25" t="s">
        <v>78</v>
      </c>
      <c r="C184" s="26">
        <v>2690</v>
      </c>
      <c r="D184" s="26">
        <v>3884</v>
      </c>
      <c r="E184" s="26">
        <v>773</v>
      </c>
      <c r="F184" s="26">
        <v>265</v>
      </c>
      <c r="G184" s="26">
        <f>SUM(C184:F184)</f>
        <v>7612</v>
      </c>
    </row>
    <row r="185" spans="2:7" ht="15">
      <c r="B185" s="25" t="s">
        <v>79</v>
      </c>
      <c r="C185" s="29">
        <v>71.131</v>
      </c>
      <c r="D185" s="29">
        <v>110.23279500000001</v>
      </c>
      <c r="E185" s="29">
        <v>26.853345000000004</v>
      </c>
      <c r="F185" s="29">
        <v>7.364464</v>
      </c>
      <c r="G185" s="29">
        <f>SUM(C185:F185)</f>
        <v>215.58160400000003</v>
      </c>
    </row>
    <row r="186" spans="1:8" ht="15">
      <c r="A186" s="4"/>
      <c r="B186" s="56"/>
      <c r="C186" s="56"/>
      <c r="D186" s="56"/>
      <c r="E186" s="56"/>
      <c r="F186" s="56"/>
      <c r="G186" s="56"/>
      <c r="H186" s="56"/>
    </row>
    <row r="187" spans="2:7" ht="15">
      <c r="B187" s="55" t="s">
        <v>72</v>
      </c>
      <c r="C187" s="55"/>
      <c r="D187" s="55"/>
      <c r="E187" s="55"/>
      <c r="F187" s="55"/>
      <c r="G187" s="55"/>
    </row>
    <row r="188" spans="2:7" ht="15">
      <c r="B188" s="20" t="s">
        <v>94</v>
      </c>
      <c r="C188" s="44">
        <v>84</v>
      </c>
      <c r="D188" s="47">
        <v>22638</v>
      </c>
      <c r="E188" s="44">
        <v>49</v>
      </c>
      <c r="F188" s="41">
        <v>0</v>
      </c>
      <c r="G188" s="44">
        <f>SUM(C188:F188)</f>
        <v>22771</v>
      </c>
    </row>
    <row r="189" spans="2:7" ht="15">
      <c r="B189" s="20" t="s">
        <v>95</v>
      </c>
      <c r="C189" s="14">
        <v>1.078953</v>
      </c>
      <c r="D189" s="14">
        <v>312.106607</v>
      </c>
      <c r="E189" s="14">
        <f>1940000/1000000</f>
        <v>1.94</v>
      </c>
      <c r="F189" s="41">
        <v>0</v>
      </c>
      <c r="G189" s="14">
        <f>SUM(C189:F189)</f>
        <v>315.12556</v>
      </c>
    </row>
    <row r="190" spans="1:8" ht="15">
      <c r="A190" s="4"/>
      <c r="B190" s="56"/>
      <c r="C190" s="56"/>
      <c r="D190" s="56"/>
      <c r="E190" s="56"/>
      <c r="F190" s="56"/>
      <c r="G190" s="56"/>
      <c r="H190" s="56"/>
    </row>
    <row r="191" spans="2:7" ht="15">
      <c r="B191" s="55" t="s">
        <v>73</v>
      </c>
      <c r="C191" s="55"/>
      <c r="D191" s="55"/>
      <c r="E191" s="55"/>
      <c r="F191" s="55"/>
      <c r="G191" s="55"/>
    </row>
    <row r="192" spans="2:7" ht="15">
      <c r="B192" s="25" t="s">
        <v>96</v>
      </c>
      <c r="C192" s="45">
        <v>6670</v>
      </c>
      <c r="D192" s="45">
        <v>50710</v>
      </c>
      <c r="E192" s="45">
        <v>4264</v>
      </c>
      <c r="F192" s="45">
        <v>327</v>
      </c>
      <c r="G192" s="45">
        <f>SUM(C192:F192)</f>
        <v>61971</v>
      </c>
    </row>
    <row r="193" spans="2:7" ht="15">
      <c r="B193" s="25" t="s">
        <v>97</v>
      </c>
      <c r="C193" s="29">
        <v>168.106782</v>
      </c>
      <c r="D193" s="29">
        <v>631.236672</v>
      </c>
      <c r="E193" s="29">
        <v>59.963844</v>
      </c>
      <c r="F193" s="29">
        <v>9.478463999999999</v>
      </c>
      <c r="G193" s="29">
        <f>SUM(C193:F193)</f>
        <v>868.7857620000001</v>
      </c>
    </row>
    <row r="194" s="1" customFormat="1" ht="15">
      <c r="G194" s="9"/>
    </row>
    <row r="195" spans="3:7" s="1" customFormat="1" ht="15">
      <c r="C195" s="9"/>
      <c r="G195" s="9"/>
    </row>
    <row r="196" s="1" customFormat="1" ht="15">
      <c r="G196" s="9"/>
    </row>
    <row r="197" spans="2:7" s="1" customFormat="1" ht="15">
      <c r="B197" s="1" t="s">
        <v>110</v>
      </c>
      <c r="C197" s="10"/>
      <c r="G197" s="9"/>
    </row>
  </sheetData>
  <sheetProtection/>
  <mergeCells count="81">
    <mergeCell ref="B187:G187"/>
    <mergeCell ref="B190:H190"/>
    <mergeCell ref="B191:G191"/>
    <mergeCell ref="B175:G175"/>
    <mergeCell ref="B178:H178"/>
    <mergeCell ref="B179:G179"/>
    <mergeCell ref="B182:H182"/>
    <mergeCell ref="B183:G183"/>
    <mergeCell ref="B186:H186"/>
    <mergeCell ref="B165:G165"/>
    <mergeCell ref="B166:G166"/>
    <mergeCell ref="B167:G167"/>
    <mergeCell ref="B170:G170"/>
    <mergeCell ref="B171:G171"/>
    <mergeCell ref="B174:H174"/>
    <mergeCell ref="B153:H153"/>
    <mergeCell ref="B154:G154"/>
    <mergeCell ref="B157:H157"/>
    <mergeCell ref="B158:G158"/>
    <mergeCell ref="B161:H161"/>
    <mergeCell ref="B162:G162"/>
    <mergeCell ref="B143:G143"/>
    <mergeCell ref="B144:G144"/>
    <mergeCell ref="B145:H145"/>
    <mergeCell ref="B146:G146"/>
    <mergeCell ref="B149:H149"/>
    <mergeCell ref="B150:G150"/>
    <mergeCell ref="B134:H134"/>
    <mergeCell ref="B135:G135"/>
    <mergeCell ref="B136:G136"/>
    <mergeCell ref="B139:H139"/>
    <mergeCell ref="B140:G140"/>
    <mergeCell ref="B142:H142"/>
    <mergeCell ref="B123:G123"/>
    <mergeCell ref="B125:G125"/>
    <mergeCell ref="B127:H127"/>
    <mergeCell ref="B128:G128"/>
    <mergeCell ref="B131:H131"/>
    <mergeCell ref="B132:G132"/>
    <mergeCell ref="B105:G105"/>
    <mergeCell ref="B109:G109"/>
    <mergeCell ref="B113:I113"/>
    <mergeCell ref="B114:G114"/>
    <mergeCell ref="B118:G118"/>
    <mergeCell ref="B122:H122"/>
    <mergeCell ref="B79:G79"/>
    <mergeCell ref="B85:G85"/>
    <mergeCell ref="B91:G91"/>
    <mergeCell ref="B97:G97"/>
    <mergeCell ref="B103:H103"/>
    <mergeCell ref="B104:G104"/>
    <mergeCell ref="B53:G53"/>
    <mergeCell ref="B59:G59"/>
    <mergeCell ref="B65:G65"/>
    <mergeCell ref="B71:G71"/>
    <mergeCell ref="B77:H77"/>
    <mergeCell ref="B78:G78"/>
    <mergeCell ref="B45:H45"/>
    <mergeCell ref="B46:G46"/>
    <mergeCell ref="B49:H49"/>
    <mergeCell ref="B50:G50"/>
    <mergeCell ref="B51:H51"/>
    <mergeCell ref="B52:G52"/>
    <mergeCell ref="B32:G32"/>
    <mergeCell ref="B36:H36"/>
    <mergeCell ref="B37:G37"/>
    <mergeCell ref="B38:G38"/>
    <mergeCell ref="B41:H41"/>
    <mergeCell ref="B42:G42"/>
    <mergeCell ref="B17:G17"/>
    <mergeCell ref="B18:G18"/>
    <mergeCell ref="B20:G20"/>
    <mergeCell ref="B28:H28"/>
    <mergeCell ref="B29:G29"/>
    <mergeCell ref="B31:H31"/>
    <mergeCell ref="C2:G2"/>
    <mergeCell ref="B4:G4"/>
    <mergeCell ref="B5:G5"/>
    <mergeCell ref="B9:G9"/>
    <mergeCell ref="B10:G10"/>
    <mergeCell ref="B11:G11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97"/>
  <sheetViews>
    <sheetView zoomScale="70" zoomScaleNormal="70" zoomScalePageLayoutView="0" workbookViewId="0" topLeftCell="A52">
      <selection activeCell="C40" sqref="C40"/>
    </sheetView>
  </sheetViews>
  <sheetFormatPr defaultColWidth="11.421875" defaultRowHeight="15"/>
  <cols>
    <col min="1" max="1" width="11.421875" style="1" customWidth="1"/>
    <col min="2" max="2" width="75.140625" style="0" bestFit="1" customWidth="1"/>
    <col min="3" max="3" width="25.00390625" style="0" customWidth="1"/>
    <col min="4" max="4" width="22.7109375" style="0" customWidth="1"/>
    <col min="5" max="5" width="24.140625" style="0" bestFit="1" customWidth="1"/>
    <col min="6" max="6" width="22.00390625" style="0" bestFit="1" customWidth="1"/>
    <col min="7" max="7" width="22.00390625" style="9" customWidth="1"/>
    <col min="8" max="8" width="11.421875" style="1" customWidth="1"/>
    <col min="9" max="9" width="14.7109375" style="1" bestFit="1" customWidth="1"/>
    <col min="10" max="56" width="11.421875" style="1" customWidth="1"/>
  </cols>
  <sheetData>
    <row r="1" spans="1:6" ht="15">
      <c r="A1" s="1" t="s">
        <v>108</v>
      </c>
      <c r="B1" s="1"/>
      <c r="C1" s="1"/>
      <c r="D1" s="1"/>
      <c r="E1" s="1"/>
      <c r="F1" s="1"/>
    </row>
    <row r="2" spans="2:7" ht="21">
      <c r="B2" s="1"/>
      <c r="C2" s="79" t="s">
        <v>4</v>
      </c>
      <c r="D2" s="80"/>
      <c r="E2" s="80"/>
      <c r="F2" s="80"/>
      <c r="G2" s="81"/>
    </row>
    <row r="3" spans="2:7" ht="21">
      <c r="B3" s="1"/>
      <c r="C3" s="7" t="s">
        <v>0</v>
      </c>
      <c r="D3" s="7" t="s">
        <v>1</v>
      </c>
      <c r="E3" s="8" t="s">
        <v>2</v>
      </c>
      <c r="F3" s="7" t="s">
        <v>3</v>
      </c>
      <c r="G3" s="22" t="s">
        <v>98</v>
      </c>
    </row>
    <row r="4" spans="2:7" ht="21">
      <c r="B4" s="64" t="s">
        <v>80</v>
      </c>
      <c r="C4" s="65"/>
      <c r="D4" s="65"/>
      <c r="E4" s="65"/>
      <c r="F4" s="65"/>
      <c r="G4" s="66"/>
    </row>
    <row r="5" spans="2:7" ht="15">
      <c r="B5" s="60" t="s">
        <v>11</v>
      </c>
      <c r="C5" s="61"/>
      <c r="D5" s="61"/>
      <c r="E5" s="61"/>
      <c r="F5" s="61"/>
      <c r="G5" s="62"/>
    </row>
    <row r="6" spans="2:7" ht="15">
      <c r="B6" s="6" t="s">
        <v>5</v>
      </c>
      <c r="C6" s="18">
        <v>54429</v>
      </c>
      <c r="D6" s="18">
        <v>9899</v>
      </c>
      <c r="E6" s="18">
        <v>13432</v>
      </c>
      <c r="F6" s="18">
        <v>8170</v>
      </c>
      <c r="G6" s="18">
        <f>SUM(C6:F6)</f>
        <v>85930</v>
      </c>
    </row>
    <row r="7" spans="2:7" ht="15">
      <c r="B7" s="46" t="s">
        <v>6</v>
      </c>
      <c r="C7" s="18">
        <v>516</v>
      </c>
      <c r="D7" s="18">
        <v>243</v>
      </c>
      <c r="E7" s="18">
        <v>11</v>
      </c>
      <c r="F7" s="18">
        <v>0</v>
      </c>
      <c r="G7" s="18">
        <f>SUM(C7:F7)</f>
        <v>770</v>
      </c>
    </row>
    <row r="8" spans="2:7" ht="15">
      <c r="B8" s="25" t="s">
        <v>7</v>
      </c>
      <c r="C8" s="36">
        <v>54945</v>
      </c>
      <c r="D8" s="36">
        <v>10142</v>
      </c>
      <c r="E8" s="36">
        <v>13443</v>
      </c>
      <c r="F8" s="36">
        <v>8170</v>
      </c>
      <c r="G8" s="36">
        <f>SUM(C8:F8)</f>
        <v>86700</v>
      </c>
    </row>
    <row r="9" spans="2:7" ht="15">
      <c r="B9" s="56"/>
      <c r="C9" s="56"/>
      <c r="D9" s="56"/>
      <c r="E9" s="56"/>
      <c r="F9" s="56"/>
      <c r="G9" s="56"/>
    </row>
    <row r="10" spans="2:7" ht="15">
      <c r="B10" s="60" t="s">
        <v>12</v>
      </c>
      <c r="C10" s="61"/>
      <c r="D10" s="61"/>
      <c r="E10" s="61"/>
      <c r="F10" s="61"/>
      <c r="G10" s="62"/>
    </row>
    <row r="11" spans="2:7" ht="15">
      <c r="B11" s="57" t="s">
        <v>33</v>
      </c>
      <c r="C11" s="58"/>
      <c r="D11" s="58"/>
      <c r="E11" s="58"/>
      <c r="F11" s="58"/>
      <c r="G11" s="59"/>
    </row>
    <row r="12" spans="2:7" ht="15">
      <c r="B12" s="23" t="s">
        <v>10</v>
      </c>
      <c r="C12" s="18">
        <v>978487</v>
      </c>
      <c r="D12" s="18">
        <v>171757</v>
      </c>
      <c r="E12" s="24">
        <v>68406</v>
      </c>
      <c r="F12" s="24">
        <v>29604</v>
      </c>
      <c r="G12" s="24">
        <f>SUM(C12:F12)</f>
        <v>1248254</v>
      </c>
    </row>
    <row r="13" spans="2:7" ht="15">
      <c r="B13" s="23" t="s">
        <v>9</v>
      </c>
      <c r="C13" s="18">
        <v>2151220</v>
      </c>
      <c r="D13" s="18">
        <v>542517</v>
      </c>
      <c r="E13" s="24">
        <v>265541</v>
      </c>
      <c r="F13" s="24">
        <v>134094</v>
      </c>
      <c r="G13" s="24">
        <f>SUM(C13:F13)</f>
        <v>3093372</v>
      </c>
    </row>
    <row r="14" spans="2:7" ht="15">
      <c r="B14" s="25" t="s">
        <v>8</v>
      </c>
      <c r="C14" s="26">
        <v>3129707</v>
      </c>
      <c r="D14" s="26">
        <v>942227</v>
      </c>
      <c r="E14" s="26">
        <v>333947</v>
      </c>
      <c r="F14" s="26">
        <v>163698</v>
      </c>
      <c r="G14" s="26">
        <f>SUM(C14:F14)</f>
        <v>4569579</v>
      </c>
    </row>
    <row r="15" spans="2:7" ht="15">
      <c r="B15" s="25" t="s">
        <v>90</v>
      </c>
      <c r="C15" s="26">
        <v>367042</v>
      </c>
      <c r="D15" s="26">
        <v>121528</v>
      </c>
      <c r="E15" s="26">
        <v>1308</v>
      </c>
      <c r="F15" s="26">
        <v>0</v>
      </c>
      <c r="G15" s="26">
        <f>SUM(C15:F15)</f>
        <v>489878</v>
      </c>
    </row>
    <row r="16" spans="2:7" ht="15">
      <c r="B16" s="25" t="s">
        <v>34</v>
      </c>
      <c r="C16" s="26">
        <v>3496749</v>
      </c>
      <c r="D16" s="26">
        <v>1063755</v>
      </c>
      <c r="E16" s="26">
        <v>335255</v>
      </c>
      <c r="F16" s="26">
        <v>163698</v>
      </c>
      <c r="G16" s="26">
        <f>SUM(C16:F16)</f>
        <v>5059457</v>
      </c>
    </row>
    <row r="17" spans="2:7" ht="15">
      <c r="B17" s="56"/>
      <c r="C17" s="56"/>
      <c r="D17" s="56"/>
      <c r="E17" s="56"/>
      <c r="F17" s="56"/>
      <c r="G17" s="56"/>
    </row>
    <row r="18" spans="2:7" ht="15">
      <c r="B18" s="57" t="s">
        <v>87</v>
      </c>
      <c r="C18" s="58"/>
      <c r="D18" s="58"/>
      <c r="E18" s="58"/>
      <c r="F18" s="58"/>
      <c r="G18" s="59"/>
    </row>
    <row r="19" spans="2:7" ht="15">
      <c r="B19" s="20" t="s">
        <v>35</v>
      </c>
      <c r="C19" s="44">
        <v>5004</v>
      </c>
      <c r="D19" s="44">
        <v>2601</v>
      </c>
      <c r="E19" s="34">
        <v>0</v>
      </c>
      <c r="F19" s="34">
        <v>0</v>
      </c>
      <c r="G19" s="34">
        <f>SUM(C19:F19)</f>
        <v>7605</v>
      </c>
    </row>
    <row r="20" spans="2:7" ht="15">
      <c r="B20" s="78"/>
      <c r="C20" s="78"/>
      <c r="D20" s="78"/>
      <c r="E20" s="78"/>
      <c r="F20" s="78"/>
      <c r="G20" s="78"/>
    </row>
    <row r="21" spans="2:7" ht="15">
      <c r="B21" s="25" t="s">
        <v>36</v>
      </c>
      <c r="C21" s="26">
        <v>3501753</v>
      </c>
      <c r="D21" s="26">
        <v>1066356</v>
      </c>
      <c r="E21" s="26">
        <v>335255</v>
      </c>
      <c r="F21" s="26">
        <v>163698</v>
      </c>
      <c r="G21" s="26">
        <f>SUM(C21:F21)</f>
        <v>5067062</v>
      </c>
    </row>
    <row r="22" spans="2:6" ht="15">
      <c r="B22" s="1"/>
      <c r="C22" s="1"/>
      <c r="D22" s="1"/>
      <c r="E22" s="1"/>
      <c r="F22" s="1"/>
    </row>
    <row r="23" spans="2:7" ht="15">
      <c r="B23" s="33" t="s">
        <v>99</v>
      </c>
      <c r="C23" s="11"/>
      <c r="D23" s="11"/>
      <c r="E23" s="11"/>
      <c r="F23" s="11"/>
      <c r="G23" s="12"/>
    </row>
    <row r="24" spans="2:7" ht="15">
      <c r="B24" s="25" t="s">
        <v>100</v>
      </c>
      <c r="C24" s="26">
        <v>455806</v>
      </c>
      <c r="D24" s="26">
        <v>246409</v>
      </c>
      <c r="E24" s="26">
        <v>130253</v>
      </c>
      <c r="F24" s="26">
        <v>27040</v>
      </c>
      <c r="G24" s="26">
        <f>SUM(C24:F24)</f>
        <v>859508</v>
      </c>
    </row>
    <row r="25" spans="2:6" ht="15">
      <c r="B25" s="1"/>
      <c r="C25" s="1"/>
      <c r="D25" s="1"/>
      <c r="E25" s="1"/>
      <c r="F25" s="1"/>
    </row>
    <row r="26" spans="2:7" ht="15">
      <c r="B26" s="33" t="s">
        <v>101</v>
      </c>
      <c r="C26" s="11"/>
      <c r="D26" s="11"/>
      <c r="E26" s="11"/>
      <c r="F26" s="11"/>
      <c r="G26" s="12"/>
    </row>
    <row r="27" spans="2:7" ht="15">
      <c r="B27" s="25" t="s">
        <v>102</v>
      </c>
      <c r="C27" s="26">
        <v>3957559</v>
      </c>
      <c r="D27" s="26">
        <v>1312765</v>
      </c>
      <c r="E27" s="26">
        <v>465508</v>
      </c>
      <c r="F27" s="26">
        <v>190738</v>
      </c>
      <c r="G27" s="26">
        <f>SUM(C27:F27)</f>
        <v>5926570</v>
      </c>
    </row>
    <row r="28" spans="2:8" ht="15">
      <c r="B28" s="56"/>
      <c r="C28" s="56"/>
      <c r="D28" s="56"/>
      <c r="E28" s="56"/>
      <c r="F28" s="56"/>
      <c r="G28" s="56"/>
      <c r="H28" s="56"/>
    </row>
    <row r="29" spans="2:7" ht="15">
      <c r="B29" s="60" t="s">
        <v>13</v>
      </c>
      <c r="C29" s="61"/>
      <c r="D29" s="61"/>
      <c r="E29" s="61"/>
      <c r="F29" s="61"/>
      <c r="G29" s="62"/>
    </row>
    <row r="30" spans="2:7" ht="15">
      <c r="B30" s="46" t="s">
        <v>14</v>
      </c>
      <c r="C30" s="47">
        <v>1458040</v>
      </c>
      <c r="D30" s="47">
        <v>310637</v>
      </c>
      <c r="E30" s="44">
        <v>167042</v>
      </c>
      <c r="F30" s="47">
        <v>20555</v>
      </c>
      <c r="G30" s="47">
        <f>SUM(C30:F30)</f>
        <v>1956274</v>
      </c>
    </row>
    <row r="31" spans="2:8" ht="15">
      <c r="B31" s="56"/>
      <c r="C31" s="56"/>
      <c r="D31" s="56"/>
      <c r="E31" s="56"/>
      <c r="F31" s="56"/>
      <c r="G31" s="56"/>
      <c r="H31" s="56"/>
    </row>
    <row r="32" spans="2:7" ht="15">
      <c r="B32" s="60" t="s">
        <v>84</v>
      </c>
      <c r="C32" s="61"/>
      <c r="D32" s="61"/>
      <c r="E32" s="61"/>
      <c r="F32" s="61"/>
      <c r="G32" s="62"/>
    </row>
    <row r="33" spans="2:7" ht="15">
      <c r="B33" s="46" t="s">
        <v>103</v>
      </c>
      <c r="C33" s="47">
        <v>2147080176130</v>
      </c>
      <c r="D33" s="47">
        <v>441310203447</v>
      </c>
      <c r="E33" s="47">
        <v>191525780021</v>
      </c>
      <c r="F33" s="47">
        <v>63669529969</v>
      </c>
      <c r="G33" s="47">
        <f>SUM(C33:F33)</f>
        <v>2843585689567</v>
      </c>
    </row>
    <row r="34" spans="2:7" ht="15">
      <c r="B34" s="46" t="s">
        <v>104</v>
      </c>
      <c r="C34" s="47">
        <v>113842964155</v>
      </c>
      <c r="D34" s="47">
        <f>202934*D24</f>
        <v>50004764006</v>
      </c>
      <c r="E34" s="47">
        <v>18278813700</v>
      </c>
      <c r="F34" s="47">
        <v>3285036400</v>
      </c>
      <c r="G34" s="47">
        <f>SUM(C34:F34)</f>
        <v>185411578261</v>
      </c>
    </row>
    <row r="35" spans="2:7" ht="15">
      <c r="B35" s="25" t="s">
        <v>105</v>
      </c>
      <c r="C35" s="26">
        <v>2260923140285</v>
      </c>
      <c r="D35" s="26">
        <v>441310406381</v>
      </c>
      <c r="E35" s="26">
        <v>209804593721</v>
      </c>
      <c r="F35" s="26">
        <v>66954566369</v>
      </c>
      <c r="G35" s="26">
        <f>SUM(C35:F35)</f>
        <v>2978992706756</v>
      </c>
    </row>
    <row r="36" spans="2:8" ht="15">
      <c r="B36" s="56"/>
      <c r="C36" s="56"/>
      <c r="D36" s="56"/>
      <c r="E36" s="56"/>
      <c r="F36" s="56"/>
      <c r="G36" s="56"/>
      <c r="H36" s="56"/>
    </row>
    <row r="37" spans="2:7" ht="21">
      <c r="B37" s="64" t="s">
        <v>81</v>
      </c>
      <c r="C37" s="65"/>
      <c r="D37" s="65"/>
      <c r="E37" s="65"/>
      <c r="F37" s="65"/>
      <c r="G37" s="66"/>
    </row>
    <row r="38" spans="2:7" ht="15">
      <c r="B38" s="60" t="s">
        <v>15</v>
      </c>
      <c r="C38" s="61"/>
      <c r="D38" s="61"/>
      <c r="E38" s="61"/>
      <c r="F38" s="61"/>
      <c r="G38" s="62"/>
    </row>
    <row r="39" spans="2:9" ht="15">
      <c r="B39" s="46" t="s">
        <v>16</v>
      </c>
      <c r="C39" s="44">
        <v>325459</v>
      </c>
      <c r="D39" s="44">
        <v>185162</v>
      </c>
      <c r="E39" s="44">
        <v>101807</v>
      </c>
      <c r="F39" s="44">
        <v>22652</v>
      </c>
      <c r="G39" s="44">
        <f>SUM(C39:F39)</f>
        <v>635080</v>
      </c>
      <c r="H39" s="9"/>
      <c r="I39" s="9"/>
    </row>
    <row r="40" spans="2:9" ht="15">
      <c r="B40" s="46" t="s">
        <v>17</v>
      </c>
      <c r="C40" s="44">
        <v>1647</v>
      </c>
      <c r="D40" s="14">
        <v>679.963073</v>
      </c>
      <c r="E40" s="44">
        <v>497</v>
      </c>
      <c r="F40" s="14">
        <v>125.04777</v>
      </c>
      <c r="G40" s="14">
        <f>SUM(C40:F40)</f>
        <v>2949.010843</v>
      </c>
      <c r="H40" s="9"/>
      <c r="I40" s="9"/>
    </row>
    <row r="41" spans="1:9" ht="15">
      <c r="A41" s="4"/>
      <c r="B41" s="56"/>
      <c r="C41" s="56"/>
      <c r="D41" s="56"/>
      <c r="E41" s="56"/>
      <c r="F41" s="56"/>
      <c r="G41" s="56"/>
      <c r="H41" s="56"/>
      <c r="I41" s="9"/>
    </row>
    <row r="42" spans="2:9" ht="15">
      <c r="B42" s="55" t="s">
        <v>18</v>
      </c>
      <c r="C42" s="55"/>
      <c r="D42" s="55"/>
      <c r="E42" s="55"/>
      <c r="F42" s="55"/>
      <c r="G42" s="55"/>
      <c r="I42" s="9"/>
    </row>
    <row r="43" spans="2:9" ht="15">
      <c r="B43" s="46" t="s">
        <v>19</v>
      </c>
      <c r="C43" s="44">
        <v>158</v>
      </c>
      <c r="D43" s="44">
        <v>181</v>
      </c>
      <c r="E43" s="44">
        <v>62</v>
      </c>
      <c r="F43" s="44">
        <v>9</v>
      </c>
      <c r="G43" s="44">
        <f>SUM(C43:F43)</f>
        <v>410</v>
      </c>
      <c r="H43" s="9"/>
      <c r="I43" s="9"/>
    </row>
    <row r="44" spans="2:9" ht="15">
      <c r="B44" s="46" t="s">
        <v>20</v>
      </c>
      <c r="C44" s="44">
        <v>1.9</v>
      </c>
      <c r="D44" s="14">
        <v>1.717845</v>
      </c>
      <c r="E44" s="14">
        <v>0.6</v>
      </c>
      <c r="F44" s="14">
        <v>0.261758</v>
      </c>
      <c r="G44" s="14">
        <f>SUM(C44:F44)</f>
        <v>4.479603</v>
      </c>
      <c r="H44" s="9"/>
      <c r="I44" s="9"/>
    </row>
    <row r="45" spans="1:9" ht="15">
      <c r="A45" s="4"/>
      <c r="B45" s="56"/>
      <c r="C45" s="56"/>
      <c r="D45" s="56"/>
      <c r="E45" s="56"/>
      <c r="F45" s="56"/>
      <c r="G45" s="56"/>
      <c r="H45" s="56"/>
      <c r="I45" s="9"/>
    </row>
    <row r="46" spans="2:9" ht="15">
      <c r="B46" s="55" t="s">
        <v>21</v>
      </c>
      <c r="C46" s="55"/>
      <c r="D46" s="55"/>
      <c r="E46" s="55"/>
      <c r="F46" s="55"/>
      <c r="G46" s="55"/>
      <c r="I46" s="9"/>
    </row>
    <row r="47" spans="2:9" ht="15">
      <c r="B47" s="46" t="s">
        <v>22</v>
      </c>
      <c r="C47" s="47">
        <v>84016</v>
      </c>
      <c r="D47" s="47">
        <v>52385</v>
      </c>
      <c r="E47" s="47">
        <v>10881</v>
      </c>
      <c r="F47" s="47">
        <v>8043</v>
      </c>
      <c r="G47" s="47">
        <f>SUM(C47:F47)</f>
        <v>155325</v>
      </c>
      <c r="H47" s="9"/>
      <c r="I47" s="9"/>
    </row>
    <row r="48" spans="2:9" ht="15">
      <c r="B48" s="46" t="s">
        <v>23</v>
      </c>
      <c r="C48" s="47">
        <v>31100</v>
      </c>
      <c r="D48" s="14">
        <v>11252.175035</v>
      </c>
      <c r="E48" s="14">
        <v>4070.570182</v>
      </c>
      <c r="F48" s="14">
        <v>1127.55</v>
      </c>
      <c r="G48" s="14">
        <f>SUM(C48:F48)</f>
        <v>47550.295217000006</v>
      </c>
      <c r="H48" s="9"/>
      <c r="I48" s="9"/>
    </row>
    <row r="49" spans="1:8" ht="15">
      <c r="A49" s="4"/>
      <c r="B49" s="56"/>
      <c r="C49" s="56"/>
      <c r="D49" s="56"/>
      <c r="E49" s="56"/>
      <c r="F49" s="56"/>
      <c r="G49" s="56"/>
      <c r="H49" s="56"/>
    </row>
    <row r="50" spans="2:7" ht="21">
      <c r="B50" s="64" t="s">
        <v>82</v>
      </c>
      <c r="C50" s="65"/>
      <c r="D50" s="65"/>
      <c r="E50" s="65"/>
      <c r="F50" s="65"/>
      <c r="G50" s="66"/>
    </row>
    <row r="51" spans="1:8" ht="15">
      <c r="A51" s="4"/>
      <c r="B51" s="77"/>
      <c r="C51" s="77"/>
      <c r="D51" s="77"/>
      <c r="E51" s="77"/>
      <c r="F51" s="77"/>
      <c r="G51" s="77"/>
      <c r="H51" s="77"/>
    </row>
    <row r="52" spans="2:7" ht="15">
      <c r="B52" s="55" t="s">
        <v>92</v>
      </c>
      <c r="C52" s="55"/>
      <c r="D52" s="55"/>
      <c r="E52" s="55"/>
      <c r="F52" s="55"/>
      <c r="G52" s="55"/>
    </row>
    <row r="53" spans="2:7" ht="15">
      <c r="B53" s="70" t="s">
        <v>24</v>
      </c>
      <c r="C53" s="70"/>
      <c r="D53" s="70"/>
      <c r="E53" s="70"/>
      <c r="F53" s="70"/>
      <c r="G53" s="70"/>
    </row>
    <row r="54" spans="2:7" ht="15">
      <c r="B54" s="46" t="s">
        <v>25</v>
      </c>
      <c r="C54" s="47">
        <v>145423</v>
      </c>
      <c r="D54" s="47">
        <v>13311</v>
      </c>
      <c r="E54" s="47">
        <v>4258</v>
      </c>
      <c r="F54" s="47">
        <v>1621</v>
      </c>
      <c r="G54" s="47">
        <f aca="true" t="shared" si="0" ref="G54:G70">SUM(C54:F54)</f>
        <v>164613</v>
      </c>
    </row>
    <row r="55" spans="2:7" ht="15">
      <c r="B55" s="46" t="s">
        <v>26</v>
      </c>
      <c r="C55" s="47">
        <v>57410</v>
      </c>
      <c r="D55" s="47">
        <v>20082.74156399998</v>
      </c>
      <c r="E55" s="47">
        <v>5290</v>
      </c>
      <c r="F55" s="47">
        <v>1483</v>
      </c>
      <c r="G55" s="47">
        <f t="shared" si="0"/>
        <v>84265.74156399998</v>
      </c>
    </row>
    <row r="56" spans="2:7" ht="15">
      <c r="B56" s="46" t="s">
        <v>27</v>
      </c>
      <c r="C56" s="47">
        <v>10</v>
      </c>
      <c r="D56" s="47">
        <v>40.71618217269611</v>
      </c>
      <c r="E56" s="47">
        <v>25</v>
      </c>
      <c r="F56" s="47">
        <v>19</v>
      </c>
      <c r="G56" s="47">
        <f>AVERAGE(C56:F56)</f>
        <v>23.679045543174027</v>
      </c>
    </row>
    <row r="57" spans="2:7" ht="15">
      <c r="B57" s="46" t="s">
        <v>28</v>
      </c>
      <c r="C57" s="47">
        <v>1002651</v>
      </c>
      <c r="D57" s="47">
        <v>237051.9931189904</v>
      </c>
      <c r="E57" s="47">
        <v>83470</v>
      </c>
      <c r="F57" s="47">
        <v>26712</v>
      </c>
      <c r="G57" s="47">
        <f t="shared" si="0"/>
        <v>1349884.9931189904</v>
      </c>
    </row>
    <row r="58" spans="2:7" ht="15">
      <c r="B58" s="46" t="s">
        <v>109</v>
      </c>
      <c r="C58" s="47">
        <v>1060850</v>
      </c>
      <c r="D58" s="19">
        <v>287857.89652743365</v>
      </c>
      <c r="E58" s="47">
        <v>90157</v>
      </c>
      <c r="F58" s="47">
        <v>26276</v>
      </c>
      <c r="G58" s="19">
        <f t="shared" si="0"/>
        <v>1465140.8965274338</v>
      </c>
    </row>
    <row r="59" spans="2:7" ht="15">
      <c r="B59" s="63" t="s">
        <v>29</v>
      </c>
      <c r="C59" s="63"/>
      <c r="D59" s="63"/>
      <c r="E59" s="63"/>
      <c r="F59" s="63"/>
      <c r="G59" s="63"/>
    </row>
    <row r="60" spans="2:7" ht="15">
      <c r="B60" s="46" t="s">
        <v>25</v>
      </c>
      <c r="C60" s="27">
        <v>0</v>
      </c>
      <c r="D60" s="20">
        <v>0</v>
      </c>
      <c r="E60" s="27">
        <v>0</v>
      </c>
      <c r="F60" s="27">
        <v>0</v>
      </c>
      <c r="G60" s="47">
        <f t="shared" si="0"/>
        <v>0</v>
      </c>
    </row>
    <row r="61" spans="2:7" ht="15">
      <c r="B61" s="46" t="s">
        <v>26</v>
      </c>
      <c r="C61" s="27">
        <v>0</v>
      </c>
      <c r="D61" s="20">
        <v>0</v>
      </c>
      <c r="E61" s="27">
        <v>0</v>
      </c>
      <c r="F61" s="27">
        <v>0</v>
      </c>
      <c r="G61" s="16">
        <f t="shared" si="0"/>
        <v>0</v>
      </c>
    </row>
    <row r="62" spans="2:7" ht="15">
      <c r="B62" s="46" t="s">
        <v>27</v>
      </c>
      <c r="C62" s="27">
        <v>0</v>
      </c>
      <c r="D62" s="21">
        <v>0</v>
      </c>
      <c r="E62" s="27">
        <v>0</v>
      </c>
      <c r="F62" s="27">
        <v>0</v>
      </c>
      <c r="G62" s="47">
        <f>AVERAGE(C62:F62)</f>
        <v>0</v>
      </c>
    </row>
    <row r="63" spans="2:7" ht="15">
      <c r="B63" s="46" t="s">
        <v>28</v>
      </c>
      <c r="C63" s="27">
        <v>0</v>
      </c>
      <c r="D63" s="19">
        <v>1.1704537259615384</v>
      </c>
      <c r="E63" s="27">
        <v>0</v>
      </c>
      <c r="F63" s="27">
        <v>0</v>
      </c>
      <c r="G63" s="47">
        <f t="shared" si="0"/>
        <v>1.1704537259615384</v>
      </c>
    </row>
    <row r="64" spans="2:7" ht="15">
      <c r="B64" s="46" t="s">
        <v>109</v>
      </c>
      <c r="C64" s="27">
        <v>0</v>
      </c>
      <c r="D64" s="19">
        <v>2.9952933805397057</v>
      </c>
      <c r="E64" s="27">
        <v>0</v>
      </c>
      <c r="F64" s="27">
        <v>0</v>
      </c>
      <c r="G64" s="16">
        <f t="shared" si="0"/>
        <v>2.9952933805397057</v>
      </c>
    </row>
    <row r="65" spans="2:7" ht="15">
      <c r="B65" s="70" t="s">
        <v>31</v>
      </c>
      <c r="C65" s="70"/>
      <c r="D65" s="70"/>
      <c r="E65" s="70"/>
      <c r="F65" s="70"/>
      <c r="G65" s="70"/>
    </row>
    <row r="66" spans="2:7" ht="15">
      <c r="B66" s="46" t="s">
        <v>25</v>
      </c>
      <c r="C66" s="44">
        <v>8165</v>
      </c>
      <c r="D66" s="44">
        <v>4048</v>
      </c>
      <c r="E66" s="44">
        <v>2428</v>
      </c>
      <c r="F66" s="44">
        <v>145</v>
      </c>
      <c r="G66" s="44">
        <f t="shared" si="0"/>
        <v>14786</v>
      </c>
    </row>
    <row r="67" spans="2:7" ht="15">
      <c r="B67" s="46" t="s">
        <v>26</v>
      </c>
      <c r="C67" s="44">
        <v>3298</v>
      </c>
      <c r="D67" s="44">
        <v>3534.9431859999945</v>
      </c>
      <c r="E67" s="44">
        <v>1985</v>
      </c>
      <c r="F67" s="44">
        <v>50</v>
      </c>
      <c r="G67" s="44">
        <f t="shared" si="0"/>
        <v>8867.943185999995</v>
      </c>
    </row>
    <row r="68" spans="2:7" ht="15">
      <c r="B68" s="46" t="s">
        <v>27</v>
      </c>
      <c r="C68" s="44">
        <v>28</v>
      </c>
      <c r="D68" s="44">
        <v>50.82756508664295</v>
      </c>
      <c r="E68" s="44">
        <v>41</v>
      </c>
      <c r="F68" s="44">
        <v>50</v>
      </c>
      <c r="G68" s="44">
        <f>AVERAGE(C68:F68)</f>
        <v>42.45689127166074</v>
      </c>
    </row>
    <row r="69" spans="2:7" ht="15">
      <c r="B69" s="46" t="s">
        <v>28</v>
      </c>
      <c r="C69" s="44">
        <v>141404</v>
      </c>
      <c r="D69" s="44">
        <v>152473.83642728365</v>
      </c>
      <c r="E69" s="44">
        <v>40588</v>
      </c>
      <c r="F69" s="44">
        <v>11172</v>
      </c>
      <c r="G69" s="44">
        <f t="shared" si="0"/>
        <v>345637.83642728365</v>
      </c>
    </row>
    <row r="70" spans="2:7" ht="15">
      <c r="B70" s="46" t="s">
        <v>109</v>
      </c>
      <c r="C70" s="44">
        <v>89678</v>
      </c>
      <c r="D70" s="19">
        <v>99591.31797218579</v>
      </c>
      <c r="E70" s="44">
        <v>20913</v>
      </c>
      <c r="F70" s="44">
        <v>3196</v>
      </c>
      <c r="G70" s="19">
        <f t="shared" si="0"/>
        <v>213378.3179721858</v>
      </c>
    </row>
    <row r="71" spans="2:7" ht="15">
      <c r="B71" s="74" t="s">
        <v>32</v>
      </c>
      <c r="C71" s="75"/>
      <c r="D71" s="75"/>
      <c r="E71" s="75"/>
      <c r="F71" s="75"/>
      <c r="G71" s="76"/>
    </row>
    <row r="72" spans="2:7" ht="15">
      <c r="B72" s="25" t="s">
        <v>25</v>
      </c>
      <c r="C72" s="26">
        <v>153588</v>
      </c>
      <c r="D72" s="26">
        <v>17359</v>
      </c>
      <c r="E72" s="26">
        <v>6686</v>
      </c>
      <c r="F72" s="26">
        <v>1766</v>
      </c>
      <c r="G72" s="26">
        <f>SUM(C72:F72)</f>
        <v>179399</v>
      </c>
    </row>
    <row r="73" spans="2:7" ht="15">
      <c r="B73" s="25" t="s">
        <v>26</v>
      </c>
      <c r="C73" s="26">
        <v>60708</v>
      </c>
      <c r="D73" s="26">
        <v>23617.684749999975</v>
      </c>
      <c r="E73" s="26">
        <v>7275</v>
      </c>
      <c r="F73" s="26">
        <v>1533</v>
      </c>
      <c r="G73" s="29">
        <f>SUM(C73:F73)</f>
        <v>93133.68474999997</v>
      </c>
    </row>
    <row r="74" spans="2:7" ht="15">
      <c r="B74" s="25" t="s">
        <v>27</v>
      </c>
      <c r="C74" s="26">
        <v>19</v>
      </c>
      <c r="D74" s="26">
        <v>30.514582419779686</v>
      </c>
      <c r="E74" s="26">
        <v>31</v>
      </c>
      <c r="F74" s="26">
        <v>21</v>
      </c>
      <c r="G74" s="26">
        <f>AVERAGE(C74:F74)</f>
        <v>25.37864560494492</v>
      </c>
    </row>
    <row r="75" spans="2:7" ht="15">
      <c r="B75" s="25" t="s">
        <v>28</v>
      </c>
      <c r="C75" s="26">
        <v>1144055</v>
      </c>
      <c r="D75" s="26">
        <v>389527</v>
      </c>
      <c r="E75" s="26">
        <v>124058</v>
      </c>
      <c r="F75" s="26">
        <v>37884</v>
      </c>
      <c r="G75" s="26">
        <f>SUM(C75:F75)</f>
        <v>1695524</v>
      </c>
    </row>
    <row r="76" spans="2:7" ht="15">
      <c r="B76" s="25" t="s">
        <v>109</v>
      </c>
      <c r="C76" s="26">
        <v>1150528</v>
      </c>
      <c r="D76" s="29">
        <v>387452.20979299996</v>
      </c>
      <c r="E76" s="26">
        <v>111070</v>
      </c>
      <c r="F76" s="26">
        <v>29472</v>
      </c>
      <c r="G76" s="29">
        <f>SUM(C76:F76)</f>
        <v>1678522.209793</v>
      </c>
    </row>
    <row r="77" spans="1:8" ht="15">
      <c r="A77" s="4"/>
      <c r="B77" s="56"/>
      <c r="C77" s="56"/>
      <c r="D77" s="56"/>
      <c r="E77" s="56"/>
      <c r="F77" s="56"/>
      <c r="G77" s="56"/>
      <c r="H77" s="56"/>
    </row>
    <row r="78" spans="2:7" ht="15">
      <c r="B78" s="60" t="s">
        <v>30</v>
      </c>
      <c r="C78" s="61"/>
      <c r="D78" s="61"/>
      <c r="E78" s="61"/>
      <c r="F78" s="61"/>
      <c r="G78" s="62"/>
    </row>
    <row r="79" spans="2:7" ht="15">
      <c r="B79" s="71" t="s">
        <v>24</v>
      </c>
      <c r="C79" s="72"/>
      <c r="D79" s="72"/>
      <c r="E79" s="72"/>
      <c r="F79" s="72"/>
      <c r="G79" s="73"/>
    </row>
    <row r="80" spans="2:7" ht="15">
      <c r="B80" s="46" t="s">
        <v>25</v>
      </c>
      <c r="C80" s="27">
        <v>2</v>
      </c>
      <c r="D80" s="27">
        <v>0</v>
      </c>
      <c r="E80" s="27">
        <v>0</v>
      </c>
      <c r="F80" s="27" t="s">
        <v>111</v>
      </c>
      <c r="G80" s="27">
        <f>SUM(C80:F80)</f>
        <v>2</v>
      </c>
    </row>
    <row r="81" spans="2:7" ht="15">
      <c r="B81" s="46" t="s">
        <v>26</v>
      </c>
      <c r="C81" s="35">
        <v>101</v>
      </c>
      <c r="D81" s="35">
        <v>0</v>
      </c>
      <c r="E81" s="27">
        <v>0</v>
      </c>
      <c r="F81" s="35" t="s">
        <v>111</v>
      </c>
      <c r="G81" s="35">
        <f>SUM(C81:F81)</f>
        <v>101</v>
      </c>
    </row>
    <row r="82" spans="2:7" ht="15">
      <c r="B82" s="46" t="s">
        <v>27</v>
      </c>
      <c r="C82" s="35">
        <v>360</v>
      </c>
      <c r="D82" s="35">
        <v>0</v>
      </c>
      <c r="E82" s="27">
        <v>0</v>
      </c>
      <c r="F82" s="35" t="s">
        <v>111</v>
      </c>
      <c r="G82" s="35">
        <f>AVERAGE(C82:F82)</f>
        <v>120</v>
      </c>
    </row>
    <row r="83" spans="2:7" ht="15">
      <c r="B83" s="46" t="s">
        <v>28</v>
      </c>
      <c r="C83" s="35">
        <v>1064</v>
      </c>
      <c r="D83" s="35">
        <v>148</v>
      </c>
      <c r="E83" s="35">
        <v>7</v>
      </c>
      <c r="F83" s="35">
        <v>1</v>
      </c>
      <c r="G83" s="35">
        <f>SUM(C83:F83)</f>
        <v>1220</v>
      </c>
    </row>
    <row r="84" spans="2:7" ht="15">
      <c r="B84" s="46" t="s">
        <v>109</v>
      </c>
      <c r="C84" s="35">
        <v>20921</v>
      </c>
      <c r="D84" s="35">
        <v>1876</v>
      </c>
      <c r="E84" s="35">
        <v>91</v>
      </c>
      <c r="F84" s="19">
        <v>15.829200899955001</v>
      </c>
      <c r="G84" s="19">
        <f>SUM(C84:F84)</f>
        <v>22903.829200899956</v>
      </c>
    </row>
    <row r="85" spans="2:7" ht="15">
      <c r="B85" s="71" t="s">
        <v>29</v>
      </c>
      <c r="C85" s="72"/>
      <c r="D85" s="72"/>
      <c r="E85" s="72"/>
      <c r="F85" s="72"/>
      <c r="G85" s="73"/>
    </row>
    <row r="86" spans="2:7" ht="15">
      <c r="B86" s="46" t="s">
        <v>25</v>
      </c>
      <c r="C86" s="27">
        <v>0</v>
      </c>
      <c r="D86" s="27">
        <v>0</v>
      </c>
      <c r="E86" s="27">
        <v>0</v>
      </c>
      <c r="F86" s="27" t="s">
        <v>111</v>
      </c>
      <c r="G86" s="44">
        <f>SUM(C86:F86)</f>
        <v>0</v>
      </c>
    </row>
    <row r="87" spans="2:7" ht="15">
      <c r="B87" s="46" t="s">
        <v>26</v>
      </c>
      <c r="C87" s="27">
        <v>0</v>
      </c>
      <c r="D87" s="27">
        <v>0</v>
      </c>
      <c r="E87" s="27">
        <v>0</v>
      </c>
      <c r="F87" s="27" t="s">
        <v>111</v>
      </c>
      <c r="G87" s="44">
        <f>SUM(C87:F87)</f>
        <v>0</v>
      </c>
    </row>
    <row r="88" spans="2:7" ht="15">
      <c r="B88" s="46" t="s">
        <v>27</v>
      </c>
      <c r="C88" s="27">
        <v>0</v>
      </c>
      <c r="D88" s="27">
        <v>0</v>
      </c>
      <c r="E88" s="27">
        <v>0</v>
      </c>
      <c r="F88" s="27" t="s">
        <v>111</v>
      </c>
      <c r="G88" s="44">
        <f>AVERAGE(C88:F88)</f>
        <v>0</v>
      </c>
    </row>
    <row r="89" spans="2:7" ht="15">
      <c r="B89" s="46" t="s">
        <v>28</v>
      </c>
      <c r="C89" s="27">
        <v>0</v>
      </c>
      <c r="D89" s="27">
        <v>0</v>
      </c>
      <c r="E89" s="27">
        <v>0</v>
      </c>
      <c r="F89" s="27" t="s">
        <v>111</v>
      </c>
      <c r="G89" s="44">
        <f>SUM(C89:F89)</f>
        <v>0</v>
      </c>
    </row>
    <row r="90" spans="2:7" ht="15">
      <c r="B90" s="46" t="s">
        <v>109</v>
      </c>
      <c r="C90" s="27">
        <v>0</v>
      </c>
      <c r="D90" s="27">
        <v>0</v>
      </c>
      <c r="E90" s="27">
        <v>0</v>
      </c>
      <c r="F90" s="27" t="s">
        <v>111</v>
      </c>
      <c r="G90" s="44">
        <f>SUM(C90:F90)</f>
        <v>0</v>
      </c>
    </row>
    <row r="91" spans="2:7" ht="15">
      <c r="B91" s="71" t="s">
        <v>31</v>
      </c>
      <c r="C91" s="72"/>
      <c r="D91" s="72"/>
      <c r="E91" s="72"/>
      <c r="F91" s="72"/>
      <c r="G91" s="73"/>
    </row>
    <row r="92" spans="2:7" ht="15">
      <c r="B92" s="46" t="s">
        <v>25</v>
      </c>
      <c r="C92" s="46">
        <v>0</v>
      </c>
      <c r="D92" s="27">
        <v>0</v>
      </c>
      <c r="E92" s="27">
        <v>0</v>
      </c>
      <c r="F92" s="27" t="s">
        <v>111</v>
      </c>
      <c r="G92" s="44">
        <f>SUM(C92:F92)</f>
        <v>0</v>
      </c>
    </row>
    <row r="93" spans="2:7" ht="15">
      <c r="B93" s="46" t="s">
        <v>26</v>
      </c>
      <c r="C93" s="43">
        <v>0</v>
      </c>
      <c r="D93" s="27">
        <v>0</v>
      </c>
      <c r="E93" s="27">
        <v>0</v>
      </c>
      <c r="F93" s="27" t="s">
        <v>111</v>
      </c>
      <c r="G93" s="44">
        <f>SUM(C93:F93)</f>
        <v>0</v>
      </c>
    </row>
    <row r="94" spans="2:7" ht="15">
      <c r="B94" s="46" t="s">
        <v>27</v>
      </c>
      <c r="C94" s="49">
        <v>0</v>
      </c>
      <c r="D94" s="27">
        <v>0</v>
      </c>
      <c r="E94" s="27">
        <v>0</v>
      </c>
      <c r="F94" s="27" t="s">
        <v>111</v>
      </c>
      <c r="G94" s="44">
        <f>AVERAGE(C94:F94)</f>
        <v>0</v>
      </c>
    </row>
    <row r="95" spans="2:7" ht="15">
      <c r="B95" s="46" t="s">
        <v>28</v>
      </c>
      <c r="C95" s="49">
        <v>15</v>
      </c>
      <c r="D95" s="27">
        <v>0</v>
      </c>
      <c r="E95" s="27">
        <v>0</v>
      </c>
      <c r="F95" s="27" t="s">
        <v>111</v>
      </c>
      <c r="G95" s="44">
        <f>SUM(C95:F95)</f>
        <v>15</v>
      </c>
    </row>
    <row r="96" spans="2:7" ht="15">
      <c r="B96" s="46" t="s">
        <v>109</v>
      </c>
      <c r="C96" s="50">
        <v>224</v>
      </c>
      <c r="D96" s="27">
        <v>0</v>
      </c>
      <c r="E96" s="27">
        <v>0</v>
      </c>
      <c r="F96" s="27" t="s">
        <v>111</v>
      </c>
      <c r="G96" s="50">
        <f>SUM(C96:F96)</f>
        <v>224</v>
      </c>
    </row>
    <row r="97" spans="2:7" ht="15">
      <c r="B97" s="74" t="s">
        <v>91</v>
      </c>
      <c r="C97" s="75"/>
      <c r="D97" s="75"/>
      <c r="E97" s="75"/>
      <c r="F97" s="75"/>
      <c r="G97" s="76"/>
    </row>
    <row r="98" spans="2:7" ht="15">
      <c r="B98" s="25" t="s">
        <v>25</v>
      </c>
      <c r="C98" s="26">
        <v>2</v>
      </c>
      <c r="D98" s="25">
        <v>0</v>
      </c>
      <c r="E98" s="26">
        <v>0</v>
      </c>
      <c r="F98" s="28" t="s">
        <v>111</v>
      </c>
      <c r="G98" s="26">
        <f>SUM(C98:F98)</f>
        <v>2</v>
      </c>
    </row>
    <row r="99" spans="2:7" ht="15">
      <c r="B99" s="25" t="s">
        <v>26</v>
      </c>
      <c r="C99" s="26">
        <v>101</v>
      </c>
      <c r="D99" s="25">
        <v>0</v>
      </c>
      <c r="E99" s="26">
        <v>0</v>
      </c>
      <c r="F99" s="28" t="s">
        <v>111</v>
      </c>
      <c r="G99" s="29">
        <f>SUM(C99:F99)</f>
        <v>101</v>
      </c>
    </row>
    <row r="100" spans="2:7" ht="15">
      <c r="B100" s="25" t="s">
        <v>27</v>
      </c>
      <c r="C100" s="26">
        <v>180</v>
      </c>
      <c r="D100" s="25">
        <v>0</v>
      </c>
      <c r="E100" s="26">
        <v>0</v>
      </c>
      <c r="F100" s="28" t="s">
        <v>111</v>
      </c>
      <c r="G100" s="26">
        <f>AVERAGE(C100:F100)</f>
        <v>60</v>
      </c>
    </row>
    <row r="101" spans="2:7" ht="15">
      <c r="B101" s="25" t="s">
        <v>28</v>
      </c>
      <c r="C101" s="26">
        <v>1079</v>
      </c>
      <c r="D101" s="25">
        <v>148</v>
      </c>
      <c r="E101" s="25">
        <v>7</v>
      </c>
      <c r="F101" s="39">
        <v>1</v>
      </c>
      <c r="G101" s="26">
        <f>SUM(C101:F101)</f>
        <v>1235</v>
      </c>
    </row>
    <row r="102" spans="2:7" ht="15">
      <c r="B102" s="25" t="s">
        <v>109</v>
      </c>
      <c r="C102" s="26">
        <v>21145</v>
      </c>
      <c r="D102" s="25">
        <v>1876</v>
      </c>
      <c r="E102" s="25">
        <v>91</v>
      </c>
      <c r="F102" s="29">
        <v>15.829200899955001</v>
      </c>
      <c r="G102" s="29">
        <f>SUM(C102:F102)</f>
        <v>23127.829200899956</v>
      </c>
    </row>
    <row r="103" spans="1:8" ht="15">
      <c r="A103" s="4"/>
      <c r="B103" s="56"/>
      <c r="C103" s="56"/>
      <c r="D103" s="56"/>
      <c r="E103" s="56"/>
      <c r="F103" s="56"/>
      <c r="G103" s="56"/>
      <c r="H103" s="56"/>
    </row>
    <row r="104" spans="2:7" ht="15">
      <c r="B104" s="55" t="s">
        <v>41</v>
      </c>
      <c r="C104" s="55"/>
      <c r="D104" s="55"/>
      <c r="E104" s="55"/>
      <c r="F104" s="55"/>
      <c r="G104" s="55"/>
    </row>
    <row r="105" spans="2:7" ht="15">
      <c r="B105" s="70" t="s">
        <v>40</v>
      </c>
      <c r="C105" s="70"/>
      <c r="D105" s="70"/>
      <c r="E105" s="70"/>
      <c r="F105" s="70"/>
      <c r="G105" s="70"/>
    </row>
    <row r="106" spans="2:7" ht="15">
      <c r="B106" s="46" t="s">
        <v>37</v>
      </c>
      <c r="C106" s="16">
        <v>2.17</v>
      </c>
      <c r="D106" s="19">
        <v>2.8390453834114946</v>
      </c>
      <c r="E106" s="19">
        <v>2.76</v>
      </c>
      <c r="F106" s="19">
        <v>2.46</v>
      </c>
      <c r="G106" s="19">
        <f>AVERAGE(C106:F106)</f>
        <v>2.557261345852874</v>
      </c>
    </row>
    <row r="107" spans="2:7" ht="15">
      <c r="B107" s="46" t="s">
        <v>38</v>
      </c>
      <c r="C107" s="16">
        <v>2.2</v>
      </c>
      <c r="D107" s="19">
        <v>2.703785112359522</v>
      </c>
      <c r="E107" s="46">
        <v>2.6</v>
      </c>
      <c r="F107" s="19">
        <v>2.46</v>
      </c>
      <c r="G107" s="19">
        <f>AVERAGE(C107:F107)</f>
        <v>2.49094627808988</v>
      </c>
    </row>
    <row r="108" spans="2:7" ht="15">
      <c r="B108" s="46" t="s">
        <v>39</v>
      </c>
      <c r="C108" s="16">
        <v>2.2</v>
      </c>
      <c r="D108" s="19">
        <v>2.372029934518254</v>
      </c>
      <c r="E108" s="19">
        <v>2.38</v>
      </c>
      <c r="F108" s="19">
        <v>2.46</v>
      </c>
      <c r="G108" s="19">
        <f>AVERAGE(C108:F108)</f>
        <v>2.3530074836295634</v>
      </c>
    </row>
    <row r="109" spans="2:7" ht="15">
      <c r="B109" s="70" t="s">
        <v>85</v>
      </c>
      <c r="C109" s="70"/>
      <c r="D109" s="70"/>
      <c r="E109" s="70"/>
      <c r="F109" s="70"/>
      <c r="G109" s="70"/>
    </row>
    <row r="110" spans="2:7" ht="15">
      <c r="B110" s="46" t="s">
        <v>37</v>
      </c>
      <c r="C110" s="16">
        <v>0.99</v>
      </c>
      <c r="D110" s="19">
        <v>1.8900000000000001</v>
      </c>
      <c r="E110" s="46">
        <v>1.61</v>
      </c>
      <c r="F110" s="19">
        <v>1.95</v>
      </c>
      <c r="G110" s="19">
        <f>AVERAGE(C110:F110)</f>
        <v>1.61</v>
      </c>
    </row>
    <row r="111" spans="2:7" ht="15">
      <c r="B111" s="46" t="s">
        <v>38</v>
      </c>
      <c r="C111" s="16">
        <v>1.85</v>
      </c>
      <c r="D111" s="19">
        <v>1.8900000000000001</v>
      </c>
      <c r="E111" s="46">
        <v>1.74</v>
      </c>
      <c r="F111" s="19">
        <v>1.95</v>
      </c>
      <c r="G111" s="19">
        <f>AVERAGE(C111:F111)</f>
        <v>1.8575000000000002</v>
      </c>
    </row>
    <row r="112" spans="2:7" ht="15">
      <c r="B112" s="46" t="s">
        <v>39</v>
      </c>
      <c r="C112" s="16">
        <v>1.88</v>
      </c>
      <c r="D112" s="19">
        <v>1.8604379562043747</v>
      </c>
      <c r="E112" s="19">
        <v>1.89</v>
      </c>
      <c r="F112" s="19">
        <v>1.95</v>
      </c>
      <c r="G112" s="19">
        <f>AVERAGE(C112:F112)</f>
        <v>1.8951094890510936</v>
      </c>
    </row>
    <row r="113" spans="1:9" ht="15">
      <c r="A113" s="4"/>
      <c r="B113" s="56"/>
      <c r="C113" s="56"/>
      <c r="D113" s="56"/>
      <c r="E113" s="56"/>
      <c r="F113" s="56"/>
      <c r="G113" s="56"/>
      <c r="H113" s="56"/>
      <c r="I113" s="56"/>
    </row>
    <row r="114" spans="2:7" ht="15">
      <c r="B114" s="70" t="s">
        <v>42</v>
      </c>
      <c r="C114" s="70"/>
      <c r="D114" s="70"/>
      <c r="E114" s="70"/>
      <c r="F114" s="70"/>
      <c r="G114" s="70"/>
    </row>
    <row r="115" spans="2:7" ht="15">
      <c r="B115" s="46" t="s">
        <v>37</v>
      </c>
      <c r="C115" s="16">
        <v>1.39</v>
      </c>
      <c r="D115" s="19">
        <v>1.8500000000000063</v>
      </c>
      <c r="E115" s="46">
        <v>1.8</v>
      </c>
      <c r="F115" s="19">
        <v>1.65</v>
      </c>
      <c r="G115" s="19">
        <f>AVERAGE(C115:F115)</f>
        <v>1.6725000000000017</v>
      </c>
    </row>
    <row r="116" spans="2:7" ht="15">
      <c r="B116" s="46" t="s">
        <v>38</v>
      </c>
      <c r="C116" s="16">
        <v>1.49</v>
      </c>
      <c r="D116" s="19">
        <v>1.850000000000004</v>
      </c>
      <c r="E116" s="46">
        <v>1.79</v>
      </c>
      <c r="F116" s="19">
        <v>1.69</v>
      </c>
      <c r="G116" s="19">
        <f>AVERAGE(C116:F116)</f>
        <v>1.705000000000001</v>
      </c>
    </row>
    <row r="117" spans="2:7" ht="15">
      <c r="B117" s="46" t="s">
        <v>39</v>
      </c>
      <c r="C117" s="16">
        <v>1.59</v>
      </c>
      <c r="D117" s="19">
        <v>1.7876481149012446</v>
      </c>
      <c r="E117" s="19">
        <v>1.72</v>
      </c>
      <c r="F117" s="19">
        <v>1.89</v>
      </c>
      <c r="G117" s="19">
        <f>AVERAGE(C117:F117)</f>
        <v>1.746912028725311</v>
      </c>
    </row>
    <row r="118" spans="2:7" ht="15">
      <c r="B118" s="71" t="s">
        <v>86</v>
      </c>
      <c r="C118" s="72"/>
      <c r="D118" s="72"/>
      <c r="E118" s="72"/>
      <c r="F118" s="72"/>
      <c r="G118" s="73"/>
    </row>
    <row r="119" spans="2:7" ht="15">
      <c r="B119" s="46" t="s">
        <v>37</v>
      </c>
      <c r="C119" s="16">
        <v>0.69</v>
      </c>
      <c r="D119" s="46">
        <v>0.99</v>
      </c>
      <c r="E119" s="46">
        <v>0</v>
      </c>
      <c r="F119" s="19">
        <v>0.79</v>
      </c>
      <c r="G119" s="19">
        <f>AVERAGE(C119:F119)</f>
        <v>0.6174999999999999</v>
      </c>
    </row>
    <row r="120" spans="2:7" ht="15">
      <c r="B120" s="46" t="s">
        <v>38</v>
      </c>
      <c r="C120" s="16">
        <v>1.09</v>
      </c>
      <c r="D120" s="19">
        <v>0.99</v>
      </c>
      <c r="E120" s="46">
        <v>1.78</v>
      </c>
      <c r="F120" s="19">
        <v>1.69</v>
      </c>
      <c r="G120" s="19">
        <f>AVERAGE(C120:F120)</f>
        <v>1.3875000000000002</v>
      </c>
    </row>
    <row r="121" spans="2:7" ht="15">
      <c r="B121" s="46" t="s">
        <v>39</v>
      </c>
      <c r="C121" s="16">
        <v>1.29</v>
      </c>
      <c r="D121" s="19">
        <v>1.47</v>
      </c>
      <c r="E121" s="19">
        <v>1.72</v>
      </c>
      <c r="F121" s="19">
        <v>1.89</v>
      </c>
      <c r="G121" s="19">
        <f>AVERAGE(C121:F121)</f>
        <v>1.5924999999999998</v>
      </c>
    </row>
    <row r="122" spans="1:8" ht="15">
      <c r="A122" s="4"/>
      <c r="B122" s="56"/>
      <c r="C122" s="56"/>
      <c r="D122" s="56"/>
      <c r="E122" s="56"/>
      <c r="F122" s="56"/>
      <c r="G122" s="56"/>
      <c r="H122" s="56"/>
    </row>
    <row r="123" spans="2:7" ht="15">
      <c r="B123" s="60" t="s">
        <v>43</v>
      </c>
      <c r="C123" s="61"/>
      <c r="D123" s="61"/>
      <c r="E123" s="61"/>
      <c r="F123" s="61"/>
      <c r="G123" s="62"/>
    </row>
    <row r="124" spans="2:8" ht="15">
      <c r="B124" s="2" t="s">
        <v>106</v>
      </c>
      <c r="C124" s="16">
        <v>5.648</v>
      </c>
      <c r="D124" s="17">
        <v>0</v>
      </c>
      <c r="E124" s="37">
        <v>0</v>
      </c>
      <c r="F124" s="27" t="s">
        <v>111</v>
      </c>
      <c r="G124" s="16">
        <f>AVERAGE(C124:F124)</f>
        <v>1.8826666666666665</v>
      </c>
      <c r="H124" s="3"/>
    </row>
    <row r="125" spans="2:7" ht="15">
      <c r="B125" s="60" t="s">
        <v>93</v>
      </c>
      <c r="C125" s="61"/>
      <c r="D125" s="61"/>
      <c r="E125" s="61"/>
      <c r="F125" s="61"/>
      <c r="G125" s="62"/>
    </row>
    <row r="126" spans="2:7" ht="15">
      <c r="B126" s="5" t="s">
        <v>107</v>
      </c>
      <c r="C126" s="38">
        <v>1.95</v>
      </c>
      <c r="D126" s="16">
        <v>2.1024965785098484</v>
      </c>
      <c r="E126" s="16">
        <v>2.261504</v>
      </c>
      <c r="F126" s="17">
        <v>2.23</v>
      </c>
      <c r="G126" s="16">
        <f>AVERAGE(C126:F126)</f>
        <v>2.136000144627462</v>
      </c>
    </row>
    <row r="127" spans="1:8" ht="15">
      <c r="A127" s="4"/>
      <c r="B127" s="69"/>
      <c r="C127" s="69"/>
      <c r="D127" s="69"/>
      <c r="E127" s="69"/>
      <c r="F127" s="69"/>
      <c r="G127" s="69"/>
      <c r="H127" s="69"/>
    </row>
    <row r="128" spans="2:7" ht="15">
      <c r="B128" s="55" t="s">
        <v>44</v>
      </c>
      <c r="C128" s="55"/>
      <c r="D128" s="55"/>
      <c r="E128" s="55"/>
      <c r="F128" s="55"/>
      <c r="G128" s="55"/>
    </row>
    <row r="129" spans="2:7" ht="15">
      <c r="B129" s="46" t="s">
        <v>45</v>
      </c>
      <c r="C129" s="44">
        <v>348781</v>
      </c>
      <c r="D129" s="47">
        <v>38242</v>
      </c>
      <c r="E129" s="44">
        <v>8526</v>
      </c>
      <c r="F129" s="46">
        <v>632</v>
      </c>
      <c r="G129" s="44">
        <f>SUM(C129:F129)</f>
        <v>396181</v>
      </c>
    </row>
    <row r="130" spans="2:7" ht="15">
      <c r="B130" s="46" t="s">
        <v>46</v>
      </c>
      <c r="C130" s="48">
        <v>179180</v>
      </c>
      <c r="D130" s="14">
        <v>5308.667108</v>
      </c>
      <c r="E130" s="44">
        <v>1169</v>
      </c>
      <c r="F130" s="14">
        <v>63.689107</v>
      </c>
      <c r="G130" s="14">
        <f>SUM(C130:F130)</f>
        <v>185721.356215</v>
      </c>
    </row>
    <row r="131" spans="1:8" ht="15">
      <c r="A131" s="4"/>
      <c r="B131" s="56"/>
      <c r="C131" s="56"/>
      <c r="D131" s="56"/>
      <c r="E131" s="56"/>
      <c r="F131" s="56"/>
      <c r="G131" s="56"/>
      <c r="H131" s="56"/>
    </row>
    <row r="132" spans="2:7" ht="15">
      <c r="B132" s="55" t="s">
        <v>47</v>
      </c>
      <c r="C132" s="55"/>
      <c r="D132" s="55"/>
      <c r="E132" s="55"/>
      <c r="F132" s="55"/>
      <c r="G132" s="55"/>
    </row>
    <row r="133" spans="2:7" ht="15">
      <c r="B133" s="46" t="s">
        <v>48</v>
      </c>
      <c r="C133" s="48">
        <v>1070548</v>
      </c>
      <c r="D133" s="47">
        <v>359449</v>
      </c>
      <c r="E133" s="47">
        <v>175044</v>
      </c>
      <c r="F133" s="14">
        <v>496601.19457830646</v>
      </c>
      <c r="G133" s="14">
        <f>SUM(C133:F133)</f>
        <v>2101642.1945783063</v>
      </c>
    </row>
    <row r="134" spans="1:8" ht="15">
      <c r="A134" s="4"/>
      <c r="B134" s="56"/>
      <c r="C134" s="56"/>
      <c r="D134" s="56"/>
      <c r="E134" s="56"/>
      <c r="F134" s="56"/>
      <c r="G134" s="56"/>
      <c r="H134" s="56"/>
    </row>
    <row r="135" spans="2:7" ht="21">
      <c r="B135" s="68" t="s">
        <v>88</v>
      </c>
      <c r="C135" s="68"/>
      <c r="D135" s="68"/>
      <c r="E135" s="68"/>
      <c r="F135" s="68"/>
      <c r="G135" s="68"/>
    </row>
    <row r="136" spans="2:7" ht="15">
      <c r="B136" s="55" t="s">
        <v>49</v>
      </c>
      <c r="C136" s="55"/>
      <c r="D136" s="55"/>
      <c r="E136" s="55"/>
      <c r="F136" s="55"/>
      <c r="G136" s="55"/>
    </row>
    <row r="137" spans="2:9" ht="15">
      <c r="B137" s="46" t="s">
        <v>50</v>
      </c>
      <c r="C137" s="44">
        <v>126715</v>
      </c>
      <c r="D137" s="44">
        <v>9054</v>
      </c>
      <c r="E137" s="44">
        <v>0</v>
      </c>
      <c r="F137" s="44">
        <v>10531</v>
      </c>
      <c r="G137" s="47">
        <f>SUM(C137:F137)</f>
        <v>146300</v>
      </c>
      <c r="H137" s="9"/>
      <c r="I137" s="9"/>
    </row>
    <row r="138" spans="2:9" ht="15">
      <c r="B138" s="46" t="s">
        <v>51</v>
      </c>
      <c r="C138" s="44">
        <v>4118</v>
      </c>
      <c r="D138" s="44">
        <v>3157</v>
      </c>
      <c r="E138" s="44">
        <v>15</v>
      </c>
      <c r="F138" s="44">
        <v>978</v>
      </c>
      <c r="G138" s="47">
        <f>SUM(C138:F138)</f>
        <v>8268</v>
      </c>
      <c r="H138" s="9"/>
      <c r="I138" s="9"/>
    </row>
    <row r="139" spans="1:9" ht="15">
      <c r="A139" s="4"/>
      <c r="B139" s="56"/>
      <c r="C139" s="56"/>
      <c r="D139" s="56"/>
      <c r="E139" s="56"/>
      <c r="F139" s="56"/>
      <c r="G139" s="56"/>
      <c r="H139" s="56"/>
      <c r="I139" s="9"/>
    </row>
    <row r="140" spans="2:9" ht="15">
      <c r="B140" s="60" t="s">
        <v>52</v>
      </c>
      <c r="C140" s="61"/>
      <c r="D140" s="61"/>
      <c r="E140" s="61"/>
      <c r="F140" s="61"/>
      <c r="G140" s="62"/>
      <c r="I140" s="9"/>
    </row>
    <row r="141" spans="2:9" ht="15">
      <c r="B141" s="46" t="s">
        <v>53</v>
      </c>
      <c r="C141" s="44">
        <v>143910</v>
      </c>
      <c r="D141" s="47">
        <v>0</v>
      </c>
      <c r="E141" s="44">
        <v>66895</v>
      </c>
      <c r="F141" s="27" t="s">
        <v>111</v>
      </c>
      <c r="G141" s="47">
        <f>SUM(C141:F141)</f>
        <v>210805</v>
      </c>
      <c r="H141" s="9"/>
      <c r="I141" s="9"/>
    </row>
    <row r="142" spans="1:8" ht="15">
      <c r="A142" s="4"/>
      <c r="B142" s="56"/>
      <c r="C142" s="56"/>
      <c r="D142" s="56"/>
      <c r="E142" s="56"/>
      <c r="F142" s="56"/>
      <c r="G142" s="56"/>
      <c r="H142" s="56"/>
    </row>
    <row r="143" spans="2:7" ht="21">
      <c r="B143" s="64" t="s">
        <v>89</v>
      </c>
      <c r="C143" s="65"/>
      <c r="D143" s="65"/>
      <c r="E143" s="65"/>
      <c r="F143" s="65"/>
      <c r="G143" s="66"/>
    </row>
    <row r="144" spans="2:7" ht="15">
      <c r="B144" s="60" t="s">
        <v>83</v>
      </c>
      <c r="C144" s="61"/>
      <c r="D144" s="61"/>
      <c r="E144" s="61"/>
      <c r="F144" s="61"/>
      <c r="G144" s="62"/>
    </row>
    <row r="145" spans="1:8" ht="15">
      <c r="A145" s="4"/>
      <c r="B145" s="67"/>
      <c r="C145" s="67"/>
      <c r="D145" s="67"/>
      <c r="E145" s="67"/>
      <c r="F145" s="67"/>
      <c r="G145" s="67"/>
      <c r="H145" s="67"/>
    </row>
    <row r="146" spans="2:7" ht="15">
      <c r="B146" s="63" t="s">
        <v>54</v>
      </c>
      <c r="C146" s="63"/>
      <c r="D146" s="63"/>
      <c r="E146" s="63"/>
      <c r="F146" s="63"/>
      <c r="G146" s="63"/>
    </row>
    <row r="147" spans="2:7" ht="15">
      <c r="B147" s="46" t="s">
        <v>55</v>
      </c>
      <c r="C147" s="44">
        <v>74</v>
      </c>
      <c r="D147" s="47">
        <v>246</v>
      </c>
      <c r="E147" s="44">
        <v>6</v>
      </c>
      <c r="F147" s="44">
        <v>145</v>
      </c>
      <c r="G147" s="44">
        <f>SUM(C147:F147)</f>
        <v>471</v>
      </c>
    </row>
    <row r="148" spans="2:7" ht="15">
      <c r="B148" s="46" t="s">
        <v>56</v>
      </c>
      <c r="C148" s="44">
        <v>2</v>
      </c>
      <c r="D148" s="14">
        <v>4.683</v>
      </c>
      <c r="E148" s="14">
        <v>0.066</v>
      </c>
      <c r="F148" s="14">
        <v>3.06</v>
      </c>
      <c r="G148" s="14">
        <f>SUM(C148:F148)</f>
        <v>9.809</v>
      </c>
    </row>
    <row r="149" spans="1:8" ht="15">
      <c r="A149" s="4"/>
      <c r="B149" s="56"/>
      <c r="C149" s="56"/>
      <c r="D149" s="56"/>
      <c r="E149" s="56"/>
      <c r="F149" s="56"/>
      <c r="G149" s="56"/>
      <c r="H149" s="56"/>
    </row>
    <row r="150" spans="2:7" ht="15">
      <c r="B150" s="63" t="s">
        <v>57</v>
      </c>
      <c r="C150" s="63"/>
      <c r="D150" s="63"/>
      <c r="E150" s="63"/>
      <c r="F150" s="63"/>
      <c r="G150" s="63"/>
    </row>
    <row r="151" spans="2:8" ht="15">
      <c r="B151" s="46" t="s">
        <v>58</v>
      </c>
      <c r="C151" s="46">
        <v>0</v>
      </c>
      <c r="D151" s="46">
        <v>8</v>
      </c>
      <c r="E151" s="40">
        <v>86</v>
      </c>
      <c r="F151" s="44">
        <v>0</v>
      </c>
      <c r="G151" s="44">
        <f>SUM(C151:F151)</f>
        <v>94</v>
      </c>
      <c r="H151" s="30"/>
    </row>
    <row r="152" spans="2:8" ht="15">
      <c r="B152" s="46" t="s">
        <v>59</v>
      </c>
      <c r="C152" s="46">
        <v>0</v>
      </c>
      <c r="D152" s="46">
        <v>0.75</v>
      </c>
      <c r="E152" s="14">
        <v>2.039</v>
      </c>
      <c r="F152" s="44">
        <v>0</v>
      </c>
      <c r="G152" s="14">
        <f>SUM(C152:F152)</f>
        <v>2.789</v>
      </c>
      <c r="H152" s="30"/>
    </row>
    <row r="153" spans="1:8" ht="15">
      <c r="A153" s="4"/>
      <c r="B153" s="56"/>
      <c r="C153" s="56"/>
      <c r="D153" s="56"/>
      <c r="E153" s="56"/>
      <c r="F153" s="56"/>
      <c r="G153" s="56"/>
      <c r="H153" s="56"/>
    </row>
    <row r="154" spans="2:7" ht="15">
      <c r="B154" s="63" t="s">
        <v>62</v>
      </c>
      <c r="C154" s="63"/>
      <c r="D154" s="63"/>
      <c r="E154" s="63"/>
      <c r="F154" s="63"/>
      <c r="G154" s="63"/>
    </row>
    <row r="155" spans="2:8" ht="15">
      <c r="B155" s="46" t="s">
        <v>60</v>
      </c>
      <c r="C155" s="46">
        <v>0</v>
      </c>
      <c r="D155" s="47">
        <v>3380</v>
      </c>
      <c r="E155" s="44">
        <v>0</v>
      </c>
      <c r="F155" s="44">
        <v>2</v>
      </c>
      <c r="G155" s="44">
        <f>SUM(C155:F155)</f>
        <v>3382</v>
      </c>
      <c r="H155" s="30"/>
    </row>
    <row r="156" spans="2:8" ht="15">
      <c r="B156" s="46" t="s">
        <v>61</v>
      </c>
      <c r="C156" s="46">
        <v>0</v>
      </c>
      <c r="D156" s="14">
        <v>347.915</v>
      </c>
      <c r="E156" s="44">
        <v>0</v>
      </c>
      <c r="F156" s="14">
        <v>0.2</v>
      </c>
      <c r="G156" s="14">
        <f>SUM(C156:F156)</f>
        <v>348.115</v>
      </c>
      <c r="H156" s="30"/>
    </row>
    <row r="157" spans="1:8" ht="15">
      <c r="A157" s="4"/>
      <c r="B157" s="56"/>
      <c r="C157" s="56"/>
      <c r="D157" s="56"/>
      <c r="E157" s="56"/>
      <c r="F157" s="56"/>
      <c r="G157" s="56"/>
      <c r="H157" s="56"/>
    </row>
    <row r="158" spans="2:7" ht="15">
      <c r="B158" s="63" t="s">
        <v>74</v>
      </c>
      <c r="C158" s="63"/>
      <c r="D158" s="63"/>
      <c r="E158" s="63"/>
      <c r="F158" s="63"/>
      <c r="G158" s="63"/>
    </row>
    <row r="159" spans="2:7" ht="15">
      <c r="B159" s="25" t="s">
        <v>75</v>
      </c>
      <c r="C159" s="26">
        <v>74</v>
      </c>
      <c r="D159" s="26">
        <v>3634</v>
      </c>
      <c r="E159" s="26">
        <v>92</v>
      </c>
      <c r="F159" s="26">
        <v>147</v>
      </c>
      <c r="G159" s="26">
        <f>SUM(C159:F159)</f>
        <v>3947</v>
      </c>
    </row>
    <row r="160" spans="2:7" ht="15">
      <c r="B160" s="25" t="s">
        <v>76</v>
      </c>
      <c r="C160" s="26">
        <v>2</v>
      </c>
      <c r="D160" s="29">
        <v>353.348</v>
      </c>
      <c r="E160" s="29">
        <v>2.105</v>
      </c>
      <c r="F160" s="29">
        <v>3.2600000000000002</v>
      </c>
      <c r="G160" s="29">
        <f>SUM(C160:F160)</f>
        <v>360.713</v>
      </c>
    </row>
    <row r="161" spans="1:8" ht="15">
      <c r="A161" s="4"/>
      <c r="B161" s="56"/>
      <c r="C161" s="56"/>
      <c r="D161" s="56"/>
      <c r="E161" s="56"/>
      <c r="F161" s="56"/>
      <c r="G161" s="56"/>
      <c r="H161" s="56"/>
    </row>
    <row r="162" spans="2:7" ht="15">
      <c r="B162" s="55" t="s">
        <v>63</v>
      </c>
      <c r="C162" s="55"/>
      <c r="D162" s="55"/>
      <c r="E162" s="55"/>
      <c r="F162" s="55"/>
      <c r="G162" s="55"/>
    </row>
    <row r="163" spans="2:7" ht="15">
      <c r="B163" s="20" t="s">
        <v>60</v>
      </c>
      <c r="C163" s="44">
        <v>4502</v>
      </c>
      <c r="D163" s="47">
        <v>21555</v>
      </c>
      <c r="E163" s="44">
        <v>3083</v>
      </c>
      <c r="F163" s="44">
        <v>60</v>
      </c>
      <c r="G163" s="44">
        <f>SUM(C163:F163)</f>
        <v>29200</v>
      </c>
    </row>
    <row r="164" spans="2:7" ht="15">
      <c r="B164" s="20" t="s">
        <v>61</v>
      </c>
      <c r="C164" s="44">
        <v>112</v>
      </c>
      <c r="D164" s="14">
        <v>274.290181</v>
      </c>
      <c r="E164" s="14">
        <v>28.304538</v>
      </c>
      <c r="F164" s="14">
        <v>0.2415</v>
      </c>
      <c r="G164" s="14">
        <f>SUM(C164:F164)</f>
        <v>414.83621899999997</v>
      </c>
    </row>
    <row r="165" spans="1:7" ht="15">
      <c r="A165" s="4"/>
      <c r="B165" s="56"/>
      <c r="C165" s="56"/>
      <c r="D165" s="56"/>
      <c r="E165" s="56"/>
      <c r="F165" s="56"/>
      <c r="G165" s="56"/>
    </row>
    <row r="166" spans="2:7" ht="15">
      <c r="B166" s="60" t="s">
        <v>64</v>
      </c>
      <c r="C166" s="61"/>
      <c r="D166" s="61"/>
      <c r="E166" s="61"/>
      <c r="F166" s="61"/>
      <c r="G166" s="62"/>
    </row>
    <row r="167" spans="2:7" ht="15">
      <c r="B167" s="57" t="s">
        <v>65</v>
      </c>
      <c r="C167" s="58"/>
      <c r="D167" s="58"/>
      <c r="E167" s="58"/>
      <c r="F167" s="58"/>
      <c r="G167" s="59"/>
    </row>
    <row r="168" spans="2:7" ht="15">
      <c r="B168" s="46" t="s">
        <v>66</v>
      </c>
      <c r="C168" s="44">
        <v>243</v>
      </c>
      <c r="D168" s="47">
        <v>2470</v>
      </c>
      <c r="E168" s="44">
        <v>174</v>
      </c>
      <c r="F168" s="47">
        <v>47</v>
      </c>
      <c r="G168" s="44">
        <f>SUM(C168:F168)</f>
        <v>2934</v>
      </c>
    </row>
    <row r="169" spans="2:7" ht="15">
      <c r="B169" s="46" t="s">
        <v>67</v>
      </c>
      <c r="C169" s="44">
        <v>6</v>
      </c>
      <c r="D169" s="14">
        <v>65.88033</v>
      </c>
      <c r="E169" s="14">
        <v>3.48</v>
      </c>
      <c r="F169" s="14">
        <v>1.222</v>
      </c>
      <c r="G169" s="14">
        <f>SUM(C169:F169)</f>
        <v>76.58233</v>
      </c>
    </row>
    <row r="170" spans="1:7" ht="15">
      <c r="A170" s="4"/>
      <c r="B170" s="56"/>
      <c r="C170" s="56"/>
      <c r="D170" s="56"/>
      <c r="E170" s="56"/>
      <c r="F170" s="56"/>
      <c r="G170" s="56"/>
    </row>
    <row r="171" spans="2:7" ht="15">
      <c r="B171" s="57" t="s">
        <v>68</v>
      </c>
      <c r="C171" s="58"/>
      <c r="D171" s="58"/>
      <c r="E171" s="58"/>
      <c r="F171" s="58"/>
      <c r="G171" s="59"/>
    </row>
    <row r="172" spans="2:7" ht="15">
      <c r="B172" s="46" t="s">
        <v>69</v>
      </c>
      <c r="C172" s="44">
        <v>2178</v>
      </c>
      <c r="D172" s="47">
        <v>1278</v>
      </c>
      <c r="E172" s="44">
        <v>411</v>
      </c>
      <c r="F172" s="47">
        <v>110</v>
      </c>
      <c r="G172" s="44">
        <f>SUM(C172:F172)</f>
        <v>3977</v>
      </c>
    </row>
    <row r="173" spans="2:7" ht="15">
      <c r="B173" s="46" t="s">
        <v>67</v>
      </c>
      <c r="C173" s="44">
        <v>48</v>
      </c>
      <c r="D173" s="14">
        <v>25.953</v>
      </c>
      <c r="E173" s="14">
        <v>8.22</v>
      </c>
      <c r="F173" s="14">
        <v>2.53</v>
      </c>
      <c r="G173" s="44">
        <f>SUM(C173:F173)</f>
        <v>84.703</v>
      </c>
    </row>
    <row r="174" spans="1:8" ht="15">
      <c r="A174" s="4"/>
      <c r="B174" s="56"/>
      <c r="C174" s="56"/>
      <c r="D174" s="56"/>
      <c r="E174" s="56"/>
      <c r="F174" s="56"/>
      <c r="G174" s="56"/>
      <c r="H174" s="56"/>
    </row>
    <row r="175" spans="2:7" ht="15">
      <c r="B175" s="57" t="s">
        <v>70</v>
      </c>
      <c r="C175" s="58"/>
      <c r="D175" s="58"/>
      <c r="E175" s="58"/>
      <c r="F175" s="58"/>
      <c r="G175" s="59"/>
    </row>
    <row r="176" spans="2:7" ht="15">
      <c r="B176" s="46" t="s">
        <v>69</v>
      </c>
      <c r="C176" s="47">
        <v>231</v>
      </c>
      <c r="D176" s="47">
        <v>311</v>
      </c>
      <c r="E176" s="44">
        <v>216</v>
      </c>
      <c r="F176" s="47">
        <v>38</v>
      </c>
      <c r="G176" s="44">
        <f>SUM(C176:F176)</f>
        <v>796</v>
      </c>
    </row>
    <row r="177" spans="2:7" ht="15">
      <c r="B177" s="46" t="s">
        <v>67</v>
      </c>
      <c r="C177" s="47">
        <v>16</v>
      </c>
      <c r="D177" s="14">
        <v>24.5</v>
      </c>
      <c r="E177" s="14">
        <v>14.286103</v>
      </c>
      <c r="F177" s="14">
        <v>2.668755</v>
      </c>
      <c r="G177" s="14">
        <f>SUM(C177:F177)</f>
        <v>57.454857999999994</v>
      </c>
    </row>
    <row r="178" spans="1:8" ht="15">
      <c r="A178" s="4"/>
      <c r="B178" s="56"/>
      <c r="C178" s="56"/>
      <c r="D178" s="56"/>
      <c r="E178" s="56"/>
      <c r="F178" s="56"/>
      <c r="G178" s="56"/>
      <c r="H178" s="56"/>
    </row>
    <row r="179" spans="2:7" ht="15">
      <c r="B179" s="57" t="s">
        <v>71</v>
      </c>
      <c r="C179" s="58"/>
      <c r="D179" s="58"/>
      <c r="E179" s="58"/>
      <c r="F179" s="58"/>
      <c r="G179" s="59"/>
    </row>
    <row r="180" spans="2:7" ht="15">
      <c r="B180" s="46" t="s">
        <v>69</v>
      </c>
      <c r="C180" s="47">
        <v>358</v>
      </c>
      <c r="D180" s="47">
        <v>11</v>
      </c>
      <c r="E180" s="34">
        <v>0</v>
      </c>
      <c r="F180" s="47">
        <v>13</v>
      </c>
      <c r="G180" s="44">
        <f>SUM(C180:F180)</f>
        <v>382</v>
      </c>
    </row>
    <row r="181" spans="2:7" ht="15">
      <c r="B181" s="46" t="s">
        <v>67</v>
      </c>
      <c r="C181" s="47">
        <v>11</v>
      </c>
      <c r="D181" s="14">
        <v>0.51</v>
      </c>
      <c r="E181" s="34">
        <v>0</v>
      </c>
      <c r="F181" s="14">
        <v>0.66</v>
      </c>
      <c r="G181" s="14">
        <f>SUM(C181:F181)</f>
        <v>12.17</v>
      </c>
    </row>
    <row r="182" spans="1:8" ht="15">
      <c r="A182" s="4"/>
      <c r="B182" s="56"/>
      <c r="C182" s="56"/>
      <c r="D182" s="56"/>
      <c r="E182" s="56"/>
      <c r="F182" s="56"/>
      <c r="G182" s="56"/>
      <c r="H182" s="56"/>
    </row>
    <row r="183" spans="2:7" ht="15">
      <c r="B183" s="55" t="s">
        <v>77</v>
      </c>
      <c r="C183" s="55"/>
      <c r="D183" s="55"/>
      <c r="E183" s="55"/>
      <c r="F183" s="55"/>
      <c r="G183" s="55"/>
    </row>
    <row r="184" spans="2:7" ht="15">
      <c r="B184" s="25" t="s">
        <v>78</v>
      </c>
      <c r="C184" s="26">
        <v>3010</v>
      </c>
      <c r="D184" s="26">
        <v>4070</v>
      </c>
      <c r="E184" s="26">
        <v>801</v>
      </c>
      <c r="F184" s="26">
        <v>268</v>
      </c>
      <c r="G184" s="26">
        <f>SUM(C184:F184)</f>
        <v>8149</v>
      </c>
    </row>
    <row r="185" spans="2:7" ht="15">
      <c r="B185" s="25" t="s">
        <v>79</v>
      </c>
      <c r="C185" s="26">
        <v>81</v>
      </c>
      <c r="D185" s="29">
        <v>116.84333000000001</v>
      </c>
      <c r="E185" s="29">
        <v>25.986103000000004</v>
      </c>
      <c r="F185" s="29">
        <v>7.322255</v>
      </c>
      <c r="G185" s="29">
        <f>SUM(C185:F185)</f>
        <v>231.15168800000004</v>
      </c>
    </row>
    <row r="186" spans="1:8" ht="15">
      <c r="A186" s="4"/>
      <c r="B186" s="56"/>
      <c r="C186" s="56"/>
      <c r="D186" s="56"/>
      <c r="E186" s="56"/>
      <c r="F186" s="56"/>
      <c r="G186" s="56"/>
      <c r="H186" s="56"/>
    </row>
    <row r="187" spans="2:7" ht="15">
      <c r="B187" s="55" t="s">
        <v>72</v>
      </c>
      <c r="C187" s="55"/>
      <c r="D187" s="55"/>
      <c r="E187" s="55"/>
      <c r="F187" s="55"/>
      <c r="G187" s="55"/>
    </row>
    <row r="188" spans="2:7" ht="15">
      <c r="B188" s="20" t="s">
        <v>94</v>
      </c>
      <c r="C188" s="44">
        <v>90</v>
      </c>
      <c r="D188" s="47">
        <v>52021</v>
      </c>
      <c r="E188" s="44">
        <v>36</v>
      </c>
      <c r="F188" s="41">
        <v>0</v>
      </c>
      <c r="G188" s="44">
        <f>SUM(C188:F188)</f>
        <v>52147</v>
      </c>
    </row>
    <row r="189" spans="2:7" ht="15">
      <c r="B189" s="20" t="s">
        <v>95</v>
      </c>
      <c r="C189" s="44">
        <v>1</v>
      </c>
      <c r="D189" s="14">
        <v>482.927628</v>
      </c>
      <c r="E189" s="15">
        <v>1.4</v>
      </c>
      <c r="F189" s="41">
        <v>0</v>
      </c>
      <c r="G189" s="14">
        <f>SUM(C189:F189)</f>
        <v>485.327628</v>
      </c>
    </row>
    <row r="190" spans="1:8" ht="15">
      <c r="A190" s="4"/>
      <c r="B190" s="56"/>
      <c r="C190" s="56"/>
      <c r="D190" s="56"/>
      <c r="E190" s="56"/>
      <c r="F190" s="56"/>
      <c r="G190" s="56"/>
      <c r="H190" s="56"/>
    </row>
    <row r="191" spans="2:7" ht="15">
      <c r="B191" s="55" t="s">
        <v>73</v>
      </c>
      <c r="C191" s="55"/>
      <c r="D191" s="55"/>
      <c r="E191" s="55"/>
      <c r="F191" s="55"/>
      <c r="G191" s="55"/>
    </row>
    <row r="192" spans="2:7" ht="15">
      <c r="B192" s="25" t="s">
        <v>96</v>
      </c>
      <c r="C192" s="45">
        <v>7676</v>
      </c>
      <c r="D192" s="45">
        <v>81280</v>
      </c>
      <c r="E192" s="45">
        <v>4012</v>
      </c>
      <c r="F192" s="45">
        <v>415</v>
      </c>
      <c r="G192" s="45">
        <f>SUM(C192:F192)</f>
        <v>93383</v>
      </c>
    </row>
    <row r="193" spans="2:7" ht="15">
      <c r="B193" s="25" t="s">
        <v>97</v>
      </c>
      <c r="C193" s="45">
        <v>196</v>
      </c>
      <c r="D193" s="29">
        <v>1227.409139</v>
      </c>
      <c r="E193" s="29">
        <v>57.795640999999996</v>
      </c>
      <c r="F193" s="29">
        <v>10.582255</v>
      </c>
      <c r="G193" s="29">
        <f>SUM(C193:F193)</f>
        <v>1491.787035</v>
      </c>
    </row>
    <row r="194" s="1" customFormat="1" ht="15">
      <c r="G194" s="9"/>
    </row>
    <row r="195" spans="3:7" s="1" customFormat="1" ht="15">
      <c r="C195" s="9"/>
      <c r="G195" s="9"/>
    </row>
    <row r="196" s="1" customFormat="1" ht="15">
      <c r="G196" s="9"/>
    </row>
    <row r="197" spans="2:7" s="1" customFormat="1" ht="15">
      <c r="B197" s="1" t="s">
        <v>110</v>
      </c>
      <c r="C197" s="10"/>
      <c r="G197" s="9"/>
    </row>
  </sheetData>
  <sheetProtection/>
  <mergeCells count="81">
    <mergeCell ref="C2:G2"/>
    <mergeCell ref="B4:G4"/>
    <mergeCell ref="B5:G5"/>
    <mergeCell ref="B9:G9"/>
    <mergeCell ref="B10:G10"/>
    <mergeCell ref="B11:G11"/>
    <mergeCell ref="B17:G17"/>
    <mergeCell ref="B18:G18"/>
    <mergeCell ref="B20:G20"/>
    <mergeCell ref="B28:H28"/>
    <mergeCell ref="B29:G29"/>
    <mergeCell ref="B31:H31"/>
    <mergeCell ref="B32:G32"/>
    <mergeCell ref="B36:H36"/>
    <mergeCell ref="B37:G37"/>
    <mergeCell ref="B38:G38"/>
    <mergeCell ref="B41:H41"/>
    <mergeCell ref="B42:G42"/>
    <mergeCell ref="B45:H45"/>
    <mergeCell ref="B46:G46"/>
    <mergeCell ref="B49:H49"/>
    <mergeCell ref="B50:G50"/>
    <mergeCell ref="B51:H51"/>
    <mergeCell ref="B52:G52"/>
    <mergeCell ref="B53:G53"/>
    <mergeCell ref="B59:G59"/>
    <mergeCell ref="B65:G65"/>
    <mergeCell ref="B71:G71"/>
    <mergeCell ref="B77:H77"/>
    <mergeCell ref="B78:G78"/>
    <mergeCell ref="B79:G79"/>
    <mergeCell ref="B85:G85"/>
    <mergeCell ref="B91:G91"/>
    <mergeCell ref="B97:G97"/>
    <mergeCell ref="B103:H103"/>
    <mergeCell ref="B104:G104"/>
    <mergeCell ref="B105:G105"/>
    <mergeCell ref="B109:G109"/>
    <mergeCell ref="B113:I113"/>
    <mergeCell ref="B114:G114"/>
    <mergeCell ref="B118:G118"/>
    <mergeCell ref="B122:H122"/>
    <mergeCell ref="B123:G123"/>
    <mergeCell ref="B125:G125"/>
    <mergeCell ref="B127:H127"/>
    <mergeCell ref="B128:G128"/>
    <mergeCell ref="B131:H131"/>
    <mergeCell ref="B132:G132"/>
    <mergeCell ref="B134:H134"/>
    <mergeCell ref="B135:G135"/>
    <mergeCell ref="B136:G136"/>
    <mergeCell ref="B139:H139"/>
    <mergeCell ref="B140:G140"/>
    <mergeCell ref="B142:H142"/>
    <mergeCell ref="B143:G143"/>
    <mergeCell ref="B144:G144"/>
    <mergeCell ref="B145:H145"/>
    <mergeCell ref="B146:G146"/>
    <mergeCell ref="B149:H149"/>
    <mergeCell ref="B150:G150"/>
    <mergeCell ref="B153:H153"/>
    <mergeCell ref="B154:G154"/>
    <mergeCell ref="B157:H157"/>
    <mergeCell ref="B158:G158"/>
    <mergeCell ref="B161:H161"/>
    <mergeCell ref="B162:G162"/>
    <mergeCell ref="B165:G165"/>
    <mergeCell ref="B166:G166"/>
    <mergeCell ref="B167:G167"/>
    <mergeCell ref="B170:G170"/>
    <mergeCell ref="B171:G171"/>
    <mergeCell ref="B174:H174"/>
    <mergeCell ref="B187:G187"/>
    <mergeCell ref="B190:H190"/>
    <mergeCell ref="B191:G191"/>
    <mergeCell ref="B175:G175"/>
    <mergeCell ref="B178:H178"/>
    <mergeCell ref="B179:G179"/>
    <mergeCell ref="B182:H182"/>
    <mergeCell ref="B183:G183"/>
    <mergeCell ref="B186:H186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97"/>
  <sheetViews>
    <sheetView tabSelected="1" zoomScale="70" zoomScaleNormal="70" zoomScalePageLayoutView="0" workbookViewId="0" topLeftCell="A24">
      <selection activeCell="H40" sqref="H40"/>
    </sheetView>
  </sheetViews>
  <sheetFormatPr defaultColWidth="11.421875" defaultRowHeight="15"/>
  <cols>
    <col min="1" max="1" width="11.421875" style="1" customWidth="1"/>
    <col min="2" max="2" width="75.140625" style="0" bestFit="1" customWidth="1"/>
    <col min="3" max="3" width="25.00390625" style="0" customWidth="1"/>
    <col min="4" max="4" width="22.7109375" style="0" customWidth="1"/>
    <col min="5" max="5" width="24.140625" style="0" bestFit="1" customWidth="1"/>
    <col min="6" max="6" width="22.00390625" style="0" bestFit="1" customWidth="1"/>
    <col min="7" max="7" width="22.00390625" style="9" customWidth="1"/>
    <col min="8" max="8" width="12.00390625" style="1" bestFit="1" customWidth="1"/>
    <col min="9" max="9" width="14.7109375" style="1" bestFit="1" customWidth="1"/>
    <col min="10" max="56" width="11.421875" style="1" customWidth="1"/>
  </cols>
  <sheetData>
    <row r="1" spans="1:6" ht="15">
      <c r="A1" s="1" t="s">
        <v>108</v>
      </c>
      <c r="B1" s="1"/>
      <c r="C1" s="1"/>
      <c r="D1" s="1"/>
      <c r="E1" s="1"/>
      <c r="F1" s="1"/>
    </row>
    <row r="2" spans="2:7" ht="21">
      <c r="B2" s="1"/>
      <c r="C2" s="79" t="s">
        <v>4</v>
      </c>
      <c r="D2" s="80"/>
      <c r="E2" s="80"/>
      <c r="F2" s="80"/>
      <c r="G2" s="81"/>
    </row>
    <row r="3" spans="2:7" ht="21">
      <c r="B3" s="1"/>
      <c r="C3" s="7" t="s">
        <v>0</v>
      </c>
      <c r="D3" s="7" t="s">
        <v>1</v>
      </c>
      <c r="E3" s="8" t="s">
        <v>2</v>
      </c>
      <c r="F3" s="7" t="s">
        <v>3</v>
      </c>
      <c r="G3" s="22" t="s">
        <v>98</v>
      </c>
    </row>
    <row r="4" spans="2:7" ht="21">
      <c r="B4" s="64" t="s">
        <v>80</v>
      </c>
      <c r="C4" s="65"/>
      <c r="D4" s="65"/>
      <c r="E4" s="65"/>
      <c r="F4" s="65"/>
      <c r="G4" s="66"/>
    </row>
    <row r="5" spans="2:7" ht="15">
      <c r="B5" s="60" t="s">
        <v>11</v>
      </c>
      <c r="C5" s="61"/>
      <c r="D5" s="61"/>
      <c r="E5" s="61"/>
      <c r="F5" s="61"/>
      <c r="G5" s="62"/>
    </row>
    <row r="6" spans="2:7" ht="15">
      <c r="B6" s="6" t="s">
        <v>5</v>
      </c>
      <c r="C6" s="18">
        <v>54775</v>
      </c>
      <c r="D6" s="18">
        <v>9857</v>
      </c>
      <c r="E6" s="18">
        <v>13318</v>
      </c>
      <c r="F6" s="18">
        <v>8282</v>
      </c>
      <c r="G6" s="18">
        <f>SUM(C6:F6)</f>
        <v>86232</v>
      </c>
    </row>
    <row r="7" spans="2:7" ht="15">
      <c r="B7" s="46" t="s">
        <v>6</v>
      </c>
      <c r="C7" s="18">
        <v>516</v>
      </c>
      <c r="D7" s="18">
        <v>242</v>
      </c>
      <c r="E7" s="18">
        <v>12</v>
      </c>
      <c r="F7" s="18">
        <v>0</v>
      </c>
      <c r="G7" s="18">
        <f>SUM(C7:F7)</f>
        <v>770</v>
      </c>
    </row>
    <row r="8" spans="2:7" ht="15">
      <c r="B8" s="25" t="s">
        <v>7</v>
      </c>
      <c r="C8" s="36">
        <v>55291</v>
      </c>
      <c r="D8" s="36">
        <v>10099</v>
      </c>
      <c r="E8" s="36">
        <v>13330</v>
      </c>
      <c r="F8" s="36">
        <v>8282</v>
      </c>
      <c r="G8" s="36">
        <f>SUM(C8:F8)</f>
        <v>87002</v>
      </c>
    </row>
    <row r="9" spans="2:7" ht="15">
      <c r="B9" s="56"/>
      <c r="C9" s="56"/>
      <c r="D9" s="56"/>
      <c r="E9" s="56"/>
      <c r="F9" s="56"/>
      <c r="G9" s="56"/>
    </row>
    <row r="10" spans="2:7" ht="15">
      <c r="B10" s="60" t="s">
        <v>12</v>
      </c>
      <c r="C10" s="61"/>
      <c r="D10" s="61"/>
      <c r="E10" s="61"/>
      <c r="F10" s="61"/>
      <c r="G10" s="62"/>
    </row>
    <row r="11" spans="2:7" ht="15">
      <c r="B11" s="57" t="s">
        <v>33</v>
      </c>
      <c r="C11" s="58"/>
      <c r="D11" s="58"/>
      <c r="E11" s="58"/>
      <c r="F11" s="58"/>
      <c r="G11" s="59"/>
    </row>
    <row r="12" spans="2:7" ht="15">
      <c r="B12" s="23" t="s">
        <v>10</v>
      </c>
      <c r="C12" s="18">
        <v>983139</v>
      </c>
      <c r="D12" s="18">
        <v>170997</v>
      </c>
      <c r="E12" s="24">
        <v>68058</v>
      </c>
      <c r="F12" s="24">
        <v>23156</v>
      </c>
      <c r="G12" s="24">
        <f>SUM(C12:F12)</f>
        <v>1245350</v>
      </c>
    </row>
    <row r="13" spans="2:7" ht="15">
      <c r="B13" s="23" t="s">
        <v>9</v>
      </c>
      <c r="C13" s="18">
        <v>2211981</v>
      </c>
      <c r="D13" s="18">
        <v>551024</v>
      </c>
      <c r="E13" s="24">
        <v>265131</v>
      </c>
      <c r="F13" s="24">
        <v>142628</v>
      </c>
      <c r="G13" s="24">
        <f>SUM(C13:F13)</f>
        <v>3170764</v>
      </c>
    </row>
    <row r="14" spans="2:7" ht="15">
      <c r="B14" s="25" t="s">
        <v>8</v>
      </c>
      <c r="C14" s="26">
        <v>3195120</v>
      </c>
      <c r="D14" s="26">
        <v>938803</v>
      </c>
      <c r="E14" s="26">
        <v>333189</v>
      </c>
      <c r="F14" s="26">
        <v>165784</v>
      </c>
      <c r="G14" s="26">
        <f>SUM(C14:F14)</f>
        <v>4632896</v>
      </c>
    </row>
    <row r="15" spans="2:7" ht="15">
      <c r="B15" s="25" t="s">
        <v>90</v>
      </c>
      <c r="C15" s="26">
        <v>374611</v>
      </c>
      <c r="D15" s="26">
        <v>121367</v>
      </c>
      <c r="E15" s="26">
        <v>2367</v>
      </c>
      <c r="F15" s="26">
        <v>0</v>
      </c>
      <c r="G15" s="26">
        <f>SUM(C15:F15)</f>
        <v>498345</v>
      </c>
    </row>
    <row r="16" spans="2:7" ht="15">
      <c r="B16" s="25" t="s">
        <v>34</v>
      </c>
      <c r="C16" s="26">
        <v>3569731</v>
      </c>
      <c r="D16" s="26">
        <v>1060170</v>
      </c>
      <c r="E16" s="26">
        <v>335556</v>
      </c>
      <c r="F16" s="26">
        <v>165784</v>
      </c>
      <c r="G16" s="26">
        <f>SUM(C16:F16)</f>
        <v>5131241</v>
      </c>
    </row>
    <row r="17" spans="2:7" ht="15">
      <c r="B17" s="56"/>
      <c r="C17" s="56"/>
      <c r="D17" s="56"/>
      <c r="E17" s="56"/>
      <c r="F17" s="56"/>
      <c r="G17" s="56"/>
    </row>
    <row r="18" spans="2:7" ht="15">
      <c r="B18" s="57" t="s">
        <v>87</v>
      </c>
      <c r="C18" s="58"/>
      <c r="D18" s="58"/>
      <c r="E18" s="58"/>
      <c r="F18" s="58"/>
      <c r="G18" s="59"/>
    </row>
    <row r="19" spans="2:7" ht="15">
      <c r="B19" s="20" t="s">
        <v>35</v>
      </c>
      <c r="C19" s="44">
        <v>4997</v>
      </c>
      <c r="D19" s="44">
        <v>2601</v>
      </c>
      <c r="E19" s="34">
        <v>0</v>
      </c>
      <c r="F19" s="34">
        <v>0</v>
      </c>
      <c r="G19" s="34">
        <f>SUM(C19:F19)</f>
        <v>7598</v>
      </c>
    </row>
    <row r="20" spans="2:7" ht="15">
      <c r="B20" s="78"/>
      <c r="C20" s="78"/>
      <c r="D20" s="78"/>
      <c r="E20" s="78"/>
      <c r="F20" s="78"/>
      <c r="G20" s="78"/>
    </row>
    <row r="21" spans="2:7" ht="15">
      <c r="B21" s="25" t="s">
        <v>36</v>
      </c>
      <c r="C21" s="26">
        <v>3574728</v>
      </c>
      <c r="D21" s="26">
        <v>1062771</v>
      </c>
      <c r="E21" s="26">
        <v>335556</v>
      </c>
      <c r="F21" s="54">
        <v>165784</v>
      </c>
      <c r="G21" s="26">
        <f>SUM(C21:F21)</f>
        <v>5138839</v>
      </c>
    </row>
    <row r="22" spans="2:6" ht="15">
      <c r="B22" s="1"/>
      <c r="C22" s="1"/>
      <c r="D22" s="1"/>
      <c r="E22" s="1"/>
      <c r="F22" s="1"/>
    </row>
    <row r="23" spans="2:7" ht="15">
      <c r="B23" s="33" t="s">
        <v>99</v>
      </c>
      <c r="C23" s="11"/>
      <c r="D23" s="11"/>
      <c r="E23" s="11"/>
      <c r="F23" s="11"/>
      <c r="G23" s="12"/>
    </row>
    <row r="24" spans="2:7" ht="15">
      <c r="B24" s="25" t="s">
        <v>100</v>
      </c>
      <c r="C24" s="26">
        <v>457197</v>
      </c>
      <c r="D24" s="26">
        <v>243856</v>
      </c>
      <c r="E24" s="26">
        <v>131315</v>
      </c>
      <c r="F24" s="26">
        <v>26915</v>
      </c>
      <c r="G24" s="26">
        <f>SUM(C24:F24)</f>
        <v>859283</v>
      </c>
    </row>
    <row r="25" spans="2:6" ht="15">
      <c r="B25" s="1"/>
      <c r="C25" s="1"/>
      <c r="D25" s="1"/>
      <c r="E25" s="1"/>
      <c r="F25" s="1"/>
    </row>
    <row r="26" spans="2:7" ht="15">
      <c r="B26" s="33" t="s">
        <v>101</v>
      </c>
      <c r="C26" s="11"/>
      <c r="D26" s="11"/>
      <c r="E26" s="11"/>
      <c r="F26" s="11"/>
      <c r="G26" s="12"/>
    </row>
    <row r="27" spans="2:7" ht="15">
      <c r="B27" s="25" t="s">
        <v>102</v>
      </c>
      <c r="C27" s="26">
        <v>4031925</v>
      </c>
      <c r="D27" s="26">
        <v>1306627</v>
      </c>
      <c r="E27" s="26">
        <v>466871</v>
      </c>
      <c r="F27" s="26">
        <v>192699</v>
      </c>
      <c r="G27" s="26">
        <f>SUM(C27:F27)</f>
        <v>5998122</v>
      </c>
    </row>
    <row r="28" spans="2:8" ht="15">
      <c r="B28" s="56"/>
      <c r="C28" s="56"/>
      <c r="D28" s="56"/>
      <c r="E28" s="56"/>
      <c r="F28" s="56"/>
      <c r="G28" s="56"/>
      <c r="H28" s="56"/>
    </row>
    <row r="29" spans="2:7" ht="15">
      <c r="B29" s="60" t="s">
        <v>13</v>
      </c>
      <c r="C29" s="61"/>
      <c r="D29" s="61"/>
      <c r="E29" s="61"/>
      <c r="F29" s="61"/>
      <c r="G29" s="62"/>
    </row>
    <row r="30" spans="2:7" ht="15">
      <c r="B30" s="46" t="s">
        <v>14</v>
      </c>
      <c r="C30" s="47">
        <v>1426697</v>
      </c>
      <c r="D30" s="47">
        <v>292669</v>
      </c>
      <c r="E30" s="44">
        <v>147802</v>
      </c>
      <c r="F30" s="47">
        <v>27476</v>
      </c>
      <c r="G30" s="47">
        <f>SUM(C30:F30)</f>
        <v>1894644</v>
      </c>
    </row>
    <row r="31" spans="2:8" ht="15">
      <c r="B31" s="56"/>
      <c r="C31" s="56"/>
      <c r="D31" s="56"/>
      <c r="E31" s="56"/>
      <c r="F31" s="56"/>
      <c r="G31" s="56"/>
      <c r="H31" s="56"/>
    </row>
    <row r="32" spans="2:7" ht="15">
      <c r="B32" s="60" t="s">
        <v>84</v>
      </c>
      <c r="C32" s="61"/>
      <c r="D32" s="61"/>
      <c r="E32" s="61"/>
      <c r="F32" s="61"/>
      <c r="G32" s="62"/>
    </row>
    <row r="33" spans="2:7" ht="15">
      <c r="B33" s="46" t="s">
        <v>103</v>
      </c>
      <c r="C33" s="47">
        <v>2195896896037</v>
      </c>
      <c r="D33" s="47">
        <v>449047784083</v>
      </c>
      <c r="E33" s="47">
        <v>196740017199</v>
      </c>
      <c r="F33" s="47">
        <v>64739913574</v>
      </c>
      <c r="G33" s="47">
        <f>SUM(C33:F33)</f>
        <v>2906424610893</v>
      </c>
    </row>
    <row r="34" spans="2:7" ht="15">
      <c r="B34" s="46" t="s">
        <v>104</v>
      </c>
      <c r="C34" s="47">
        <v>114099554729</v>
      </c>
      <c r="D34" s="47">
        <f>204012*D24</f>
        <v>49749550272</v>
      </c>
      <c r="E34" s="47">
        <v>18568007800</v>
      </c>
      <c r="F34" s="47">
        <v>3272446000</v>
      </c>
      <c r="G34" s="47">
        <f>SUM(C34:F34)</f>
        <v>185689558801</v>
      </c>
    </row>
    <row r="35" spans="2:7" ht="15">
      <c r="B35" s="25" t="s">
        <v>105</v>
      </c>
      <c r="C35" s="26">
        <v>2309996450766</v>
      </c>
      <c r="D35" s="26">
        <v>449047988095</v>
      </c>
      <c r="E35" s="26">
        <v>215308024999</v>
      </c>
      <c r="F35" s="26">
        <v>68012359574</v>
      </c>
      <c r="G35" s="26">
        <f>SUM(C35:F35)</f>
        <v>3042364823434</v>
      </c>
    </row>
    <row r="36" spans="2:8" ht="15">
      <c r="B36" s="56"/>
      <c r="C36" s="56"/>
      <c r="D36" s="56"/>
      <c r="E36" s="56"/>
      <c r="F36" s="56"/>
      <c r="G36" s="56"/>
      <c r="H36" s="56"/>
    </row>
    <row r="37" spans="2:7" ht="21">
      <c r="B37" s="64" t="s">
        <v>81</v>
      </c>
      <c r="C37" s="65"/>
      <c r="D37" s="65"/>
      <c r="E37" s="65"/>
      <c r="F37" s="65"/>
      <c r="G37" s="66"/>
    </row>
    <row r="38" spans="2:7" ht="15">
      <c r="B38" s="60" t="s">
        <v>15</v>
      </c>
      <c r="C38" s="61"/>
      <c r="D38" s="61"/>
      <c r="E38" s="61"/>
      <c r="F38" s="61"/>
      <c r="G38" s="62"/>
    </row>
    <row r="39" spans="2:9" ht="15">
      <c r="B39" s="46" t="s">
        <v>16</v>
      </c>
      <c r="C39" s="44">
        <v>340274</v>
      </c>
      <c r="D39" s="44">
        <v>168501</v>
      </c>
      <c r="E39" s="44">
        <v>83949</v>
      </c>
      <c r="F39" s="44">
        <v>24332</v>
      </c>
      <c r="G39" s="44">
        <f>SUM(C39:F39)</f>
        <v>617056</v>
      </c>
      <c r="H39" s="9">
        <f>+G39+'Nov-16'!G39+'Oct-16'!G39+'Sep-16'!G39+'Ago-16'!G39+'Jul-16'!G39+'Jun-16'!G39+'May-16'!G39+'Abr-16'!G39+'Mar-16'!G39+'Feb-16'!G39+'Ene-16'!G39</f>
        <v>7727878</v>
      </c>
      <c r="I39" s="9"/>
    </row>
    <row r="40" spans="2:9" ht="15">
      <c r="B40" s="46" t="s">
        <v>17</v>
      </c>
      <c r="C40" s="14">
        <v>1702.06</v>
      </c>
      <c r="D40" s="14">
        <v>718.852222</v>
      </c>
      <c r="E40" s="44">
        <v>428</v>
      </c>
      <c r="F40" s="14">
        <v>134.167569</v>
      </c>
      <c r="G40" s="14">
        <f>SUM(C40:F40)</f>
        <v>2983.079791</v>
      </c>
      <c r="H40" s="9">
        <f>+G40+'Nov-16'!G40+'Oct-16'!G40+'Sep-16'!G40+'Ago-16'!G40+'Jul-16'!G40+'Jun-16'!G40+'May-16'!G40+'Abr-16'!G40+'Mar-16'!G40+'Feb-16'!G40+'Ene-16'!G40</f>
        <v>36770.770511999996</v>
      </c>
      <c r="I40" s="9"/>
    </row>
    <row r="41" spans="1:9" ht="15">
      <c r="A41" s="4"/>
      <c r="B41" s="56"/>
      <c r="C41" s="56"/>
      <c r="D41" s="56"/>
      <c r="E41" s="56"/>
      <c r="F41" s="56"/>
      <c r="G41" s="56"/>
      <c r="H41" s="56"/>
      <c r="I41" s="9"/>
    </row>
    <row r="42" spans="2:9" ht="15">
      <c r="B42" s="55" t="s">
        <v>18</v>
      </c>
      <c r="C42" s="55"/>
      <c r="D42" s="55"/>
      <c r="E42" s="55"/>
      <c r="F42" s="55"/>
      <c r="G42" s="55"/>
      <c r="I42" s="9"/>
    </row>
    <row r="43" spans="2:9" ht="15">
      <c r="B43" s="46" t="s">
        <v>19</v>
      </c>
      <c r="C43" s="44">
        <v>140</v>
      </c>
      <c r="D43" s="44">
        <v>105</v>
      </c>
      <c r="E43" s="44">
        <v>58</v>
      </c>
      <c r="F43" s="44">
        <v>7</v>
      </c>
      <c r="G43" s="44">
        <f>SUM(C43:F43)</f>
        <v>310</v>
      </c>
      <c r="H43" s="9"/>
      <c r="I43" s="9"/>
    </row>
    <row r="44" spans="2:9" ht="15">
      <c r="B44" s="46" t="s">
        <v>20</v>
      </c>
      <c r="C44" s="14">
        <v>1.601</v>
      </c>
      <c r="D44" s="14">
        <v>1.453735</v>
      </c>
      <c r="E44" s="14">
        <v>0.6</v>
      </c>
      <c r="F44" s="14">
        <v>0.184774</v>
      </c>
      <c r="G44" s="14">
        <f>SUM(C44:F44)</f>
        <v>3.839509</v>
      </c>
      <c r="H44" s="9"/>
      <c r="I44" s="9"/>
    </row>
    <row r="45" spans="1:9" ht="15">
      <c r="A45" s="4"/>
      <c r="B45" s="56"/>
      <c r="C45" s="56"/>
      <c r="D45" s="56"/>
      <c r="E45" s="56"/>
      <c r="F45" s="56"/>
      <c r="G45" s="56"/>
      <c r="H45" s="56"/>
      <c r="I45" s="9"/>
    </row>
    <row r="46" spans="2:9" ht="15">
      <c r="B46" s="55" t="s">
        <v>21</v>
      </c>
      <c r="C46" s="55"/>
      <c r="D46" s="55"/>
      <c r="E46" s="55"/>
      <c r="F46" s="55"/>
      <c r="G46" s="55"/>
      <c r="I46" s="9"/>
    </row>
    <row r="47" spans="2:9" ht="15">
      <c r="B47" s="46" t="s">
        <v>22</v>
      </c>
      <c r="C47" s="47">
        <v>83702</v>
      </c>
      <c r="D47" s="47">
        <v>55488</v>
      </c>
      <c r="E47" s="47">
        <v>11166</v>
      </c>
      <c r="F47" s="47">
        <v>7452</v>
      </c>
      <c r="G47" s="47">
        <f>SUM(C47:F47)</f>
        <v>157808</v>
      </c>
      <c r="H47" s="9"/>
      <c r="I47" s="9"/>
    </row>
    <row r="48" spans="2:9" ht="15">
      <c r="B48" s="46" t="s">
        <v>23</v>
      </c>
      <c r="C48" s="14">
        <v>31851</v>
      </c>
      <c r="D48" s="14">
        <v>12094.78392</v>
      </c>
      <c r="E48" s="14">
        <v>4593.136971</v>
      </c>
      <c r="F48" s="14">
        <v>1181.36</v>
      </c>
      <c r="G48" s="14">
        <f>SUM(C48:F48)</f>
        <v>49720.280891</v>
      </c>
      <c r="H48" s="9"/>
      <c r="I48" s="9"/>
    </row>
    <row r="49" spans="1:8" ht="15">
      <c r="A49" s="4"/>
      <c r="B49" s="56"/>
      <c r="C49" s="56"/>
      <c r="D49" s="56"/>
      <c r="E49" s="56"/>
      <c r="F49" s="56"/>
      <c r="G49" s="56"/>
      <c r="H49" s="56"/>
    </row>
    <row r="50" spans="2:7" ht="21">
      <c r="B50" s="64" t="s">
        <v>82</v>
      </c>
      <c r="C50" s="65"/>
      <c r="D50" s="65"/>
      <c r="E50" s="65"/>
      <c r="F50" s="65"/>
      <c r="G50" s="66"/>
    </row>
    <row r="51" spans="1:8" ht="15">
      <c r="A51" s="4"/>
      <c r="B51" s="77"/>
      <c r="C51" s="77"/>
      <c r="D51" s="77"/>
      <c r="E51" s="77"/>
      <c r="F51" s="77"/>
      <c r="G51" s="77"/>
      <c r="H51" s="77"/>
    </row>
    <row r="52" spans="2:7" ht="15">
      <c r="B52" s="55" t="s">
        <v>92</v>
      </c>
      <c r="C52" s="55"/>
      <c r="D52" s="55"/>
      <c r="E52" s="55"/>
      <c r="F52" s="55"/>
      <c r="G52" s="55"/>
    </row>
    <row r="53" spans="2:7" ht="15">
      <c r="B53" s="70" t="s">
        <v>24</v>
      </c>
      <c r="C53" s="70"/>
      <c r="D53" s="70"/>
      <c r="E53" s="70"/>
      <c r="F53" s="70"/>
      <c r="G53" s="70"/>
    </row>
    <row r="54" spans="2:7" ht="15">
      <c r="B54" s="46" t="s">
        <v>25</v>
      </c>
      <c r="C54" s="47">
        <v>131349</v>
      </c>
      <c r="D54" s="47">
        <v>13679</v>
      </c>
      <c r="E54" s="47">
        <v>4852</v>
      </c>
      <c r="F54" s="47">
        <v>1873</v>
      </c>
      <c r="G54" s="47">
        <f aca="true" t="shared" si="0" ref="G54:G70">SUM(C54:F54)</f>
        <v>151753</v>
      </c>
    </row>
    <row r="55" spans="2:7" ht="15">
      <c r="B55" s="46" t="s">
        <v>26</v>
      </c>
      <c r="C55" s="47">
        <v>56395.861416</v>
      </c>
      <c r="D55" s="47">
        <v>18867.139583000062</v>
      </c>
      <c r="E55" s="47">
        <v>5733</v>
      </c>
      <c r="F55" s="47">
        <v>1736</v>
      </c>
      <c r="G55" s="47">
        <f t="shared" si="0"/>
        <v>82732.00099900007</v>
      </c>
    </row>
    <row r="56" spans="2:7" ht="15">
      <c r="B56" s="46" t="s">
        <v>27</v>
      </c>
      <c r="C56" s="47">
        <v>10.8154001933779</v>
      </c>
      <c r="D56" s="47">
        <v>39.10903774766439</v>
      </c>
      <c r="E56" s="47">
        <v>24</v>
      </c>
      <c r="F56" s="47">
        <v>19</v>
      </c>
      <c r="G56" s="47">
        <f>AVERAGE(C56:F56)</f>
        <v>23.23110948526057</v>
      </c>
    </row>
    <row r="57" spans="2:7" ht="15">
      <c r="B57" s="46" t="s">
        <v>28</v>
      </c>
      <c r="C57" s="47">
        <v>998269</v>
      </c>
      <c r="D57" s="47">
        <v>236021.8621068518</v>
      </c>
      <c r="E57" s="47">
        <v>83350</v>
      </c>
      <c r="F57" s="47">
        <v>27303</v>
      </c>
      <c r="G57" s="47">
        <f t="shared" si="0"/>
        <v>1344943.8621068518</v>
      </c>
    </row>
    <row r="58" spans="2:7" ht="15">
      <c r="B58" s="46" t="s">
        <v>109</v>
      </c>
      <c r="C58" s="16">
        <v>1075454.017774</v>
      </c>
      <c r="D58" s="16">
        <v>292613.1533052967</v>
      </c>
      <c r="E58" s="47">
        <v>90908</v>
      </c>
      <c r="F58" s="47">
        <v>26777</v>
      </c>
      <c r="G58" s="16">
        <f t="shared" si="0"/>
        <v>1485752.1710792969</v>
      </c>
    </row>
    <row r="59" spans="2:7" ht="15">
      <c r="B59" s="63" t="s">
        <v>29</v>
      </c>
      <c r="C59" s="63"/>
      <c r="D59" s="63"/>
      <c r="E59" s="63"/>
      <c r="F59" s="63"/>
      <c r="G59" s="63"/>
    </row>
    <row r="60" spans="2:7" ht="15">
      <c r="B60" s="46" t="s">
        <v>25</v>
      </c>
      <c r="C60" s="27">
        <v>0</v>
      </c>
      <c r="D60" s="20">
        <v>0</v>
      </c>
      <c r="E60" s="27">
        <v>0</v>
      </c>
      <c r="F60" s="27">
        <v>0</v>
      </c>
      <c r="G60" s="47">
        <f t="shared" si="0"/>
        <v>0</v>
      </c>
    </row>
    <row r="61" spans="2:7" ht="15">
      <c r="B61" s="46" t="s">
        <v>26</v>
      </c>
      <c r="C61" s="27">
        <v>0</v>
      </c>
      <c r="D61" s="20">
        <v>0</v>
      </c>
      <c r="E61" s="27">
        <v>0</v>
      </c>
      <c r="F61" s="27">
        <v>0</v>
      </c>
      <c r="G61" s="47">
        <f t="shared" si="0"/>
        <v>0</v>
      </c>
    </row>
    <row r="62" spans="2:7" ht="15">
      <c r="B62" s="46" t="s">
        <v>27</v>
      </c>
      <c r="C62" s="27">
        <v>0</v>
      </c>
      <c r="D62" s="21">
        <v>0</v>
      </c>
      <c r="E62" s="27">
        <v>0</v>
      </c>
      <c r="F62" s="27">
        <v>0</v>
      </c>
      <c r="G62" s="47">
        <f>AVERAGE(C62:F62)</f>
        <v>0</v>
      </c>
    </row>
    <row r="63" spans="2:7" ht="15">
      <c r="B63" s="46" t="s">
        <v>28</v>
      </c>
      <c r="C63" s="27">
        <v>0</v>
      </c>
      <c r="D63" s="16">
        <v>1.1678931482040447</v>
      </c>
      <c r="E63" s="27">
        <v>0</v>
      </c>
      <c r="F63" s="27">
        <v>0</v>
      </c>
      <c r="G63" s="47">
        <f t="shared" si="0"/>
        <v>1.1678931482040447</v>
      </c>
    </row>
    <row r="64" spans="2:7" ht="15">
      <c r="B64" s="46" t="s">
        <v>109</v>
      </c>
      <c r="C64" s="27">
        <v>0</v>
      </c>
      <c r="D64" s="16">
        <v>2.9306395168376924</v>
      </c>
      <c r="E64" s="27">
        <v>0</v>
      </c>
      <c r="F64" s="27">
        <v>0</v>
      </c>
      <c r="G64" s="16">
        <f t="shared" si="0"/>
        <v>2.9306395168376924</v>
      </c>
    </row>
    <row r="65" spans="2:7" ht="15">
      <c r="B65" s="70" t="s">
        <v>31</v>
      </c>
      <c r="C65" s="70"/>
      <c r="D65" s="70"/>
      <c r="E65" s="70"/>
      <c r="F65" s="70"/>
      <c r="G65" s="70"/>
    </row>
    <row r="66" spans="2:7" ht="15">
      <c r="B66" s="46" t="s">
        <v>25</v>
      </c>
      <c r="C66" s="44">
        <v>8706</v>
      </c>
      <c r="D66" s="44">
        <v>4396</v>
      </c>
      <c r="E66" s="44">
        <v>2889</v>
      </c>
      <c r="F66" s="44">
        <v>119</v>
      </c>
      <c r="G66" s="44">
        <f t="shared" si="0"/>
        <v>16110</v>
      </c>
    </row>
    <row r="67" spans="2:7" ht="15">
      <c r="B67" s="46" t="s">
        <v>26</v>
      </c>
      <c r="C67" s="44">
        <v>3445.220339</v>
      </c>
      <c r="D67" s="44">
        <v>3833.5649219999987</v>
      </c>
      <c r="E67" s="44">
        <v>2280</v>
      </c>
      <c r="F67" s="44">
        <v>42</v>
      </c>
      <c r="G67" s="44">
        <f t="shared" si="0"/>
        <v>9600.785260999999</v>
      </c>
    </row>
    <row r="68" spans="2:7" ht="15">
      <c r="B68" s="46" t="s">
        <v>27</v>
      </c>
      <c r="C68" s="44">
        <v>28.136342752125</v>
      </c>
      <c r="D68" s="44">
        <v>51.304395547941105</v>
      </c>
      <c r="E68" s="44">
        <v>41</v>
      </c>
      <c r="F68" s="44">
        <v>50</v>
      </c>
      <c r="G68" s="44">
        <f>AVERAGE(C68:F68)</f>
        <v>42.610184575016525</v>
      </c>
    </row>
    <row r="69" spans="2:7" ht="15">
      <c r="B69" s="46" t="s">
        <v>28</v>
      </c>
      <c r="C69" s="44">
        <v>140918</v>
      </c>
      <c r="D69" s="44">
        <v>150899.97</v>
      </c>
      <c r="E69" s="44">
        <v>41293</v>
      </c>
      <c r="F69" s="44">
        <v>10837</v>
      </c>
      <c r="G69" s="44">
        <f t="shared" si="0"/>
        <v>343947.97</v>
      </c>
    </row>
    <row r="70" spans="2:7" ht="15">
      <c r="B70" s="46" t="s">
        <v>109</v>
      </c>
      <c r="C70" s="16">
        <v>89544.340825</v>
      </c>
      <c r="D70" s="16">
        <v>98324.18687618639</v>
      </c>
      <c r="E70" s="44">
        <v>21993</v>
      </c>
      <c r="F70" s="44">
        <v>3066</v>
      </c>
      <c r="G70" s="16">
        <f t="shared" si="0"/>
        <v>212927.5277011864</v>
      </c>
    </row>
    <row r="71" spans="2:7" ht="15">
      <c r="B71" s="74" t="s">
        <v>32</v>
      </c>
      <c r="C71" s="75"/>
      <c r="D71" s="75"/>
      <c r="E71" s="75"/>
      <c r="F71" s="75"/>
      <c r="G71" s="76"/>
    </row>
    <row r="72" spans="2:8" ht="15">
      <c r="B72" s="25" t="s">
        <v>25</v>
      </c>
      <c r="C72" s="26">
        <v>140055</v>
      </c>
      <c r="D72" s="26">
        <v>18075</v>
      </c>
      <c r="E72" s="26">
        <v>7741</v>
      </c>
      <c r="F72" s="26">
        <v>1992</v>
      </c>
      <c r="G72" s="26">
        <f>SUM(C72:F72)</f>
        <v>167863</v>
      </c>
      <c r="H72" s="9">
        <f>+G72+'Nov-16'!G72+'Oct-16'!G72+'Sep-16'!G72+'Ago-16'!G72+'Jul-16'!G72+'Jun-16'!G72+'May-16'!G72+'Abr-16'!G72+'Mar-16'!G72+'Feb-16'!G72+'Ene-16'!G72</f>
        <v>1876876</v>
      </c>
    </row>
    <row r="73" spans="2:8" ht="15">
      <c r="B73" s="25" t="s">
        <v>26</v>
      </c>
      <c r="C73" s="26">
        <v>59841.081755</v>
      </c>
      <c r="D73" s="26">
        <v>22700.70450500006</v>
      </c>
      <c r="E73" s="26">
        <v>8013</v>
      </c>
      <c r="F73" s="26">
        <v>1778</v>
      </c>
      <c r="G73" s="29">
        <f>SUM(C73:F73)</f>
        <v>92332.78626000005</v>
      </c>
      <c r="H73" s="9">
        <f>+G73+'Nov-16'!G73+'Oct-16'!G73+'Sep-16'!G73+'Ago-16'!G73+'Jul-16'!G73+'Jun-16'!G73+'May-16'!G73+'Abr-16'!G73+'Mar-16'!G73+'Feb-16'!G73+'Ene-16'!G73</f>
        <v>878524.9295330001</v>
      </c>
    </row>
    <row r="74" spans="2:7" ht="15">
      <c r="B74" s="25" t="s">
        <v>27</v>
      </c>
      <c r="C74" s="26">
        <v>19.47587147275145</v>
      </c>
      <c r="D74" s="26">
        <v>30.137811098535167</v>
      </c>
      <c r="E74" s="26">
        <v>30</v>
      </c>
      <c r="F74" s="26">
        <v>21</v>
      </c>
      <c r="G74" s="26">
        <f>AVERAGE(C74:F74)</f>
        <v>25.153420642821654</v>
      </c>
    </row>
    <row r="75" spans="2:8" ht="15">
      <c r="B75" s="25" t="s">
        <v>28</v>
      </c>
      <c r="C75" s="26">
        <v>1139187</v>
      </c>
      <c r="D75" s="26">
        <v>386923</v>
      </c>
      <c r="E75" s="26">
        <v>124643</v>
      </c>
      <c r="F75" s="26">
        <v>38140</v>
      </c>
      <c r="G75" s="26">
        <f>SUM(C75:F75)</f>
        <v>1688893</v>
      </c>
      <c r="H75" s="9">
        <f>+G75+'Nov-16'!G75+'Oct-16'!G75+'Sep-16'!G75+'Ago-16'!G75+'Jul-16'!G75+'Jun-16'!G75+'May-16'!G75+'Abr-16'!G75+'Mar-16'!G75+'Feb-16'!G75+'Ene-16'!G75</f>
        <v>21393486.455452345</v>
      </c>
    </row>
    <row r="76" spans="2:8" ht="15">
      <c r="B76" s="25" t="s">
        <v>109</v>
      </c>
      <c r="C76" s="29">
        <v>1164998.3585990001</v>
      </c>
      <c r="D76" s="29">
        <v>390940.270821</v>
      </c>
      <c r="E76" s="26">
        <v>112901</v>
      </c>
      <c r="F76" s="26">
        <v>29843</v>
      </c>
      <c r="G76" s="29">
        <f>SUM(C76:F76)</f>
        <v>1698682.6294200001</v>
      </c>
      <c r="H76" s="9">
        <f>+G76+'Nov-16'!G76+'Oct-16'!G76+'Sep-16'!G76+'Ago-16'!G76+'Jul-16'!G76+'Jun-16'!G76+'May-16'!G76+'Abr-16'!G76+'Mar-16'!G76+'Feb-16'!G76+'Ene-16'!G76</f>
        <v>20589941.319886006</v>
      </c>
    </row>
    <row r="77" spans="1:8" ht="15">
      <c r="A77" s="4"/>
      <c r="B77" s="56"/>
      <c r="C77" s="56"/>
      <c r="D77" s="56"/>
      <c r="E77" s="56"/>
      <c r="F77" s="56"/>
      <c r="G77" s="56"/>
      <c r="H77" s="56"/>
    </row>
    <row r="78" spans="2:7" ht="15">
      <c r="B78" s="60" t="s">
        <v>30</v>
      </c>
      <c r="C78" s="61"/>
      <c r="D78" s="61"/>
      <c r="E78" s="61"/>
      <c r="F78" s="61"/>
      <c r="G78" s="62"/>
    </row>
    <row r="79" spans="2:7" ht="15">
      <c r="B79" s="71" t="s">
        <v>24</v>
      </c>
      <c r="C79" s="72"/>
      <c r="D79" s="72"/>
      <c r="E79" s="72"/>
      <c r="F79" s="72"/>
      <c r="G79" s="73"/>
    </row>
    <row r="80" spans="2:7" ht="15">
      <c r="B80" s="46" t="s">
        <v>25</v>
      </c>
      <c r="C80" s="27">
        <v>5</v>
      </c>
      <c r="D80" s="27">
        <v>0</v>
      </c>
      <c r="E80" s="27">
        <v>0</v>
      </c>
      <c r="F80" s="27" t="s">
        <v>111</v>
      </c>
      <c r="G80" s="27">
        <f>SUM(C80:F80)</f>
        <v>5</v>
      </c>
    </row>
    <row r="81" spans="2:7" ht="15">
      <c r="B81" s="46" t="s">
        <v>26</v>
      </c>
      <c r="C81" s="35">
        <v>172.837475</v>
      </c>
      <c r="D81" s="35">
        <v>0</v>
      </c>
      <c r="E81" s="27">
        <v>0</v>
      </c>
      <c r="F81" s="35" t="s">
        <v>111</v>
      </c>
      <c r="G81" s="35">
        <f>SUM(C81:F81)</f>
        <v>172.837475</v>
      </c>
    </row>
    <row r="82" spans="2:7" ht="15">
      <c r="B82" s="46" t="s">
        <v>27</v>
      </c>
      <c r="C82" s="35">
        <v>232.8</v>
      </c>
      <c r="D82" s="35">
        <v>0</v>
      </c>
      <c r="E82" s="27">
        <v>0</v>
      </c>
      <c r="F82" s="35" t="s">
        <v>111</v>
      </c>
      <c r="G82" s="35">
        <f>AVERAGE(C82:F82)</f>
        <v>77.60000000000001</v>
      </c>
    </row>
    <row r="83" spans="2:7" ht="15">
      <c r="B83" s="46" t="s">
        <v>28</v>
      </c>
      <c r="C83" s="35">
        <v>1067</v>
      </c>
      <c r="D83" s="35">
        <v>148</v>
      </c>
      <c r="E83" s="35">
        <v>7</v>
      </c>
      <c r="F83" s="35">
        <v>1</v>
      </c>
      <c r="G83" s="35">
        <f>SUM(C83:F83)</f>
        <v>1223</v>
      </c>
    </row>
    <row r="84" spans="2:7" ht="15">
      <c r="B84" s="46" t="s">
        <v>109</v>
      </c>
      <c r="C84" s="14">
        <v>21049.327862</v>
      </c>
      <c r="D84" s="14">
        <v>1871.764939</v>
      </c>
      <c r="E84" s="14">
        <v>91</v>
      </c>
      <c r="F84" s="14">
        <v>15.7121145978</v>
      </c>
      <c r="G84" s="14">
        <f>SUM(C84:F84)</f>
        <v>23027.8049155978</v>
      </c>
    </row>
    <row r="85" spans="2:7" ht="15">
      <c r="B85" s="71" t="s">
        <v>29</v>
      </c>
      <c r="C85" s="72"/>
      <c r="D85" s="72"/>
      <c r="E85" s="72"/>
      <c r="F85" s="72"/>
      <c r="G85" s="73"/>
    </row>
    <row r="86" spans="2:7" ht="15">
      <c r="B86" s="46" t="s">
        <v>25</v>
      </c>
      <c r="C86" s="27">
        <v>0</v>
      </c>
      <c r="D86" s="27">
        <v>0</v>
      </c>
      <c r="E86" s="27">
        <v>0</v>
      </c>
      <c r="F86" s="27" t="s">
        <v>111</v>
      </c>
      <c r="G86" s="44">
        <f>SUM(C86:F86)</f>
        <v>0</v>
      </c>
    </row>
    <row r="87" spans="2:7" ht="15">
      <c r="B87" s="46" t="s">
        <v>26</v>
      </c>
      <c r="C87" s="27">
        <v>0</v>
      </c>
      <c r="D87" s="27">
        <v>0</v>
      </c>
      <c r="E87" s="27">
        <v>0</v>
      </c>
      <c r="F87" s="27" t="s">
        <v>111</v>
      </c>
      <c r="G87" s="44">
        <f>SUM(C87:F87)</f>
        <v>0</v>
      </c>
    </row>
    <row r="88" spans="2:7" ht="15">
      <c r="B88" s="46" t="s">
        <v>27</v>
      </c>
      <c r="C88" s="27">
        <v>0</v>
      </c>
      <c r="D88" s="27">
        <v>0</v>
      </c>
      <c r="E88" s="27">
        <v>0</v>
      </c>
      <c r="F88" s="27" t="s">
        <v>111</v>
      </c>
      <c r="G88" s="44">
        <f>AVERAGE(C88:F88)</f>
        <v>0</v>
      </c>
    </row>
    <row r="89" spans="2:7" ht="15">
      <c r="B89" s="46" t="s">
        <v>28</v>
      </c>
      <c r="C89" s="27">
        <v>0</v>
      </c>
      <c r="D89" s="27">
        <v>0</v>
      </c>
      <c r="E89" s="27">
        <v>0</v>
      </c>
      <c r="F89" s="27" t="s">
        <v>111</v>
      </c>
      <c r="G89" s="44">
        <f>SUM(C89:F89)</f>
        <v>0</v>
      </c>
    </row>
    <row r="90" spans="2:7" ht="15">
      <c r="B90" s="46" t="s">
        <v>109</v>
      </c>
      <c r="C90" s="27">
        <v>0</v>
      </c>
      <c r="D90" s="27">
        <v>0</v>
      </c>
      <c r="E90" s="27">
        <v>0</v>
      </c>
      <c r="F90" s="27" t="s">
        <v>111</v>
      </c>
      <c r="G90" s="44">
        <f>SUM(C90:F90)</f>
        <v>0</v>
      </c>
    </row>
    <row r="91" spans="2:7" ht="15">
      <c r="B91" s="71" t="s">
        <v>31</v>
      </c>
      <c r="C91" s="72"/>
      <c r="D91" s="72"/>
      <c r="E91" s="72"/>
      <c r="F91" s="72"/>
      <c r="G91" s="73"/>
    </row>
    <row r="92" spans="2:7" ht="15">
      <c r="B92" s="46" t="s">
        <v>25</v>
      </c>
      <c r="C92" s="46">
        <v>0</v>
      </c>
      <c r="D92" s="27">
        <v>0</v>
      </c>
      <c r="E92" s="27">
        <v>0</v>
      </c>
      <c r="F92" s="27" t="s">
        <v>111</v>
      </c>
      <c r="G92" s="44">
        <f>SUM(C92:F92)</f>
        <v>0</v>
      </c>
    </row>
    <row r="93" spans="2:7" ht="15">
      <c r="B93" s="46" t="s">
        <v>26</v>
      </c>
      <c r="C93" s="43">
        <v>0</v>
      </c>
      <c r="D93" s="27">
        <v>0</v>
      </c>
      <c r="E93" s="27">
        <v>0</v>
      </c>
      <c r="F93" s="27" t="s">
        <v>111</v>
      </c>
      <c r="G93" s="44">
        <f>SUM(C93:F93)</f>
        <v>0</v>
      </c>
    </row>
    <row r="94" spans="2:7" ht="15">
      <c r="B94" s="46" t="s">
        <v>27</v>
      </c>
      <c r="C94" s="49">
        <v>0</v>
      </c>
      <c r="D94" s="27">
        <v>0</v>
      </c>
      <c r="E94" s="27">
        <v>0</v>
      </c>
      <c r="F94" s="27" t="s">
        <v>111</v>
      </c>
      <c r="G94" s="44">
        <f>AVERAGE(C94:F94)</f>
        <v>0</v>
      </c>
    </row>
    <row r="95" spans="2:7" ht="15">
      <c r="B95" s="46" t="s">
        <v>28</v>
      </c>
      <c r="C95" s="49">
        <v>15</v>
      </c>
      <c r="D95" s="27">
        <v>0</v>
      </c>
      <c r="E95" s="27">
        <v>0</v>
      </c>
      <c r="F95" s="27" t="s">
        <v>111</v>
      </c>
      <c r="G95" s="44">
        <f>SUM(C95:F95)</f>
        <v>15</v>
      </c>
    </row>
    <row r="96" spans="2:7" ht="15">
      <c r="B96" s="46" t="s">
        <v>109</v>
      </c>
      <c r="C96" s="14">
        <v>223.288321</v>
      </c>
      <c r="D96" s="27">
        <v>0</v>
      </c>
      <c r="E96" s="27">
        <v>0</v>
      </c>
      <c r="F96" s="27" t="s">
        <v>111</v>
      </c>
      <c r="G96" s="14">
        <f>SUM(C96:F96)</f>
        <v>223.288321</v>
      </c>
    </row>
    <row r="97" spans="2:7" ht="15">
      <c r="B97" s="74" t="s">
        <v>91</v>
      </c>
      <c r="C97" s="75"/>
      <c r="D97" s="75"/>
      <c r="E97" s="75"/>
      <c r="F97" s="75"/>
      <c r="G97" s="76"/>
    </row>
    <row r="98" spans="2:7" ht="15">
      <c r="B98" s="25" t="s">
        <v>25</v>
      </c>
      <c r="C98" s="26">
        <v>5</v>
      </c>
      <c r="D98" s="25">
        <v>0</v>
      </c>
      <c r="E98" s="26">
        <v>0</v>
      </c>
      <c r="F98" s="28" t="s">
        <v>111</v>
      </c>
      <c r="G98" s="26">
        <f>SUM(C98:F98)</f>
        <v>5</v>
      </c>
    </row>
    <row r="99" spans="2:7" ht="15">
      <c r="B99" s="25" t="s">
        <v>26</v>
      </c>
      <c r="C99" s="26">
        <v>172.837475</v>
      </c>
      <c r="D99" s="25">
        <v>0</v>
      </c>
      <c r="E99" s="26">
        <v>0</v>
      </c>
      <c r="F99" s="28" t="s">
        <v>111</v>
      </c>
      <c r="G99" s="29">
        <f>SUM(C99:F99)</f>
        <v>172.837475</v>
      </c>
    </row>
    <row r="100" spans="2:7" ht="15">
      <c r="B100" s="25" t="s">
        <v>27</v>
      </c>
      <c r="C100" s="26">
        <v>116.4</v>
      </c>
      <c r="D100" s="25">
        <v>0</v>
      </c>
      <c r="E100" s="26">
        <v>0</v>
      </c>
      <c r="F100" s="28" t="s">
        <v>111</v>
      </c>
      <c r="G100" s="26">
        <f>AVERAGE(C100:F100)</f>
        <v>38.800000000000004</v>
      </c>
    </row>
    <row r="101" spans="2:7" ht="15">
      <c r="B101" s="25" t="s">
        <v>28</v>
      </c>
      <c r="C101" s="26">
        <v>1082</v>
      </c>
      <c r="D101" s="25">
        <v>148</v>
      </c>
      <c r="E101" s="25">
        <v>7</v>
      </c>
      <c r="F101" s="39">
        <v>1</v>
      </c>
      <c r="G101" s="26">
        <f>SUM(C101:F101)</f>
        <v>1238</v>
      </c>
    </row>
    <row r="102" spans="2:7" ht="15">
      <c r="B102" s="25" t="s">
        <v>109</v>
      </c>
      <c r="C102" s="29">
        <v>21272.616183</v>
      </c>
      <c r="D102" s="29">
        <v>1871.764939</v>
      </c>
      <c r="E102" s="29">
        <v>91</v>
      </c>
      <c r="F102" s="29">
        <v>15.7121145978</v>
      </c>
      <c r="G102" s="29">
        <f>SUM(C102:F102)</f>
        <v>23251.0932365978</v>
      </c>
    </row>
    <row r="103" spans="1:8" ht="15">
      <c r="A103" s="4"/>
      <c r="B103" s="56"/>
      <c r="C103" s="56"/>
      <c r="D103" s="56"/>
      <c r="E103" s="56"/>
      <c r="F103" s="56"/>
      <c r="G103" s="56"/>
      <c r="H103" s="56"/>
    </row>
    <row r="104" spans="2:7" ht="15">
      <c r="B104" s="55" t="s">
        <v>41</v>
      </c>
      <c r="C104" s="55"/>
      <c r="D104" s="55"/>
      <c r="E104" s="55"/>
      <c r="F104" s="55"/>
      <c r="G104" s="55"/>
    </row>
    <row r="105" spans="2:7" ht="15">
      <c r="B105" s="70" t="s">
        <v>40</v>
      </c>
      <c r="C105" s="70"/>
      <c r="D105" s="70"/>
      <c r="E105" s="70"/>
      <c r="F105" s="70"/>
      <c r="G105" s="70"/>
    </row>
    <row r="106" spans="2:7" ht="15">
      <c r="B106" s="46" t="s">
        <v>37</v>
      </c>
      <c r="C106" s="16">
        <v>2.14</v>
      </c>
      <c r="D106" s="19">
        <v>2.855239284227943</v>
      </c>
      <c r="E106" s="19">
        <v>2.79</v>
      </c>
      <c r="F106" s="19">
        <v>2.46</v>
      </c>
      <c r="G106" s="19">
        <f>AVERAGE(C106:F106)</f>
        <v>2.5613098210569856</v>
      </c>
    </row>
    <row r="107" spans="2:7" ht="15">
      <c r="B107" s="46" t="s">
        <v>38</v>
      </c>
      <c r="C107" s="16">
        <v>2.14</v>
      </c>
      <c r="D107" s="19">
        <v>2.7161163820366467</v>
      </c>
      <c r="E107" s="46">
        <v>2.67</v>
      </c>
      <c r="F107" s="19">
        <v>2.46</v>
      </c>
      <c r="G107" s="19">
        <f>AVERAGE(C107:F107)</f>
        <v>2.4965290955091617</v>
      </c>
    </row>
    <row r="108" spans="2:7" ht="15">
      <c r="B108" s="46" t="s">
        <v>39</v>
      </c>
      <c r="C108" s="16">
        <v>2.14</v>
      </c>
      <c r="D108" s="19">
        <v>2.1982137161084556</v>
      </c>
      <c r="E108" s="46">
        <v>2.49</v>
      </c>
      <c r="F108" s="19">
        <v>2.46</v>
      </c>
      <c r="G108" s="19">
        <f>AVERAGE(C108:F108)</f>
        <v>2.3220534290271138</v>
      </c>
    </row>
    <row r="109" spans="2:7" ht="15">
      <c r="B109" s="70" t="s">
        <v>85</v>
      </c>
      <c r="C109" s="70"/>
      <c r="D109" s="70"/>
      <c r="E109" s="70"/>
      <c r="F109" s="70"/>
      <c r="G109" s="70"/>
    </row>
    <row r="110" spans="2:7" ht="15">
      <c r="B110" s="46" t="s">
        <v>37</v>
      </c>
      <c r="C110" s="16">
        <v>0.99</v>
      </c>
      <c r="D110" s="19">
        <v>1.89</v>
      </c>
      <c r="E110" s="46">
        <v>1.77</v>
      </c>
      <c r="F110" s="19">
        <v>1.95</v>
      </c>
      <c r="G110" s="19">
        <f>AVERAGE(C110:F110)</f>
        <v>1.6500000000000001</v>
      </c>
    </row>
    <row r="111" spans="2:7" ht="15">
      <c r="B111" s="46" t="s">
        <v>38</v>
      </c>
      <c r="C111" s="16">
        <v>1.85</v>
      </c>
      <c r="D111" s="19">
        <v>1.8900000000000001</v>
      </c>
      <c r="E111" s="46">
        <v>1.92</v>
      </c>
      <c r="F111" s="19">
        <v>1.95</v>
      </c>
      <c r="G111" s="19">
        <f>AVERAGE(C111:F111)</f>
        <v>1.9025</v>
      </c>
    </row>
    <row r="112" spans="2:7" ht="15">
      <c r="B112" s="46" t="s">
        <v>39</v>
      </c>
      <c r="C112" s="16">
        <v>1.91</v>
      </c>
      <c r="D112" s="19">
        <v>1.8422608695652167</v>
      </c>
      <c r="E112" s="19">
        <v>1.91</v>
      </c>
      <c r="F112" s="19">
        <v>1.95</v>
      </c>
      <c r="G112" s="19">
        <f>AVERAGE(C112:F112)</f>
        <v>1.9030652173913043</v>
      </c>
    </row>
    <row r="113" spans="1:9" ht="15">
      <c r="A113" s="4"/>
      <c r="B113" s="56"/>
      <c r="C113" s="56"/>
      <c r="D113" s="56"/>
      <c r="E113" s="56"/>
      <c r="F113" s="56"/>
      <c r="G113" s="56"/>
      <c r="H113" s="56"/>
      <c r="I113" s="56"/>
    </row>
    <row r="114" spans="2:7" ht="15">
      <c r="B114" s="70" t="s">
        <v>42</v>
      </c>
      <c r="C114" s="70"/>
      <c r="D114" s="70"/>
      <c r="E114" s="70"/>
      <c r="F114" s="70"/>
      <c r="G114" s="70"/>
    </row>
    <row r="115" spans="2:7" ht="15">
      <c r="B115" s="46" t="s">
        <v>37</v>
      </c>
      <c r="C115" s="16">
        <v>1.39</v>
      </c>
      <c r="D115" s="19">
        <v>1.85000000000001</v>
      </c>
      <c r="E115" s="46">
        <v>1.84</v>
      </c>
      <c r="F115" s="19">
        <v>1.65</v>
      </c>
      <c r="G115" s="19">
        <f>AVERAGE(C115:F115)</f>
        <v>1.6825000000000023</v>
      </c>
    </row>
    <row r="116" spans="2:7" ht="15">
      <c r="B116" s="46" t="s">
        <v>38</v>
      </c>
      <c r="C116" s="16">
        <v>1.49</v>
      </c>
      <c r="D116" s="19">
        <v>1.850000000000007</v>
      </c>
      <c r="E116" s="46">
        <v>1.84</v>
      </c>
      <c r="F116" s="19">
        <v>1.69</v>
      </c>
      <c r="G116" s="19">
        <f>AVERAGE(C116:F116)</f>
        <v>1.7175000000000016</v>
      </c>
    </row>
    <row r="117" spans="2:7" ht="15">
      <c r="B117" s="46" t="s">
        <v>39</v>
      </c>
      <c r="C117" s="16">
        <v>1.59</v>
      </c>
      <c r="D117" s="19">
        <v>1.7853547220967019</v>
      </c>
      <c r="E117" s="19">
        <v>1.84</v>
      </c>
      <c r="F117" s="19">
        <v>1.89</v>
      </c>
      <c r="G117" s="19">
        <f>AVERAGE(C117:F117)</f>
        <v>1.7763386805241754</v>
      </c>
    </row>
    <row r="118" spans="2:7" ht="15">
      <c r="B118" s="71" t="s">
        <v>86</v>
      </c>
      <c r="C118" s="72"/>
      <c r="D118" s="72"/>
      <c r="E118" s="72"/>
      <c r="F118" s="72"/>
      <c r="G118" s="73"/>
    </row>
    <row r="119" spans="2:7" ht="15">
      <c r="B119" s="46" t="s">
        <v>37</v>
      </c>
      <c r="C119" s="16">
        <v>0.69</v>
      </c>
      <c r="D119" s="46">
        <v>0.99</v>
      </c>
      <c r="E119" s="46">
        <v>1.85</v>
      </c>
      <c r="F119" s="19">
        <v>0.79</v>
      </c>
      <c r="G119" s="19">
        <f>AVERAGE(C119:F119)</f>
        <v>1.08</v>
      </c>
    </row>
    <row r="120" spans="2:7" ht="15">
      <c r="B120" s="46" t="s">
        <v>38</v>
      </c>
      <c r="C120" s="16">
        <v>1.09</v>
      </c>
      <c r="D120" s="19">
        <v>0.99</v>
      </c>
      <c r="E120" s="46">
        <v>1.85</v>
      </c>
      <c r="F120" s="19">
        <v>1.69</v>
      </c>
      <c r="G120" s="19">
        <f>AVERAGE(C120:F120)</f>
        <v>1.405</v>
      </c>
    </row>
    <row r="121" spans="2:7" ht="15">
      <c r="B121" s="46" t="s">
        <v>39</v>
      </c>
      <c r="C121" s="16">
        <v>1.29</v>
      </c>
      <c r="D121" s="19">
        <v>1.47</v>
      </c>
      <c r="E121" s="19">
        <v>1.85</v>
      </c>
      <c r="F121" s="19">
        <v>1.89</v>
      </c>
      <c r="G121" s="19">
        <f>AVERAGE(C121:F121)</f>
        <v>1.6249999999999998</v>
      </c>
    </row>
    <row r="122" spans="1:8" ht="15">
      <c r="A122" s="4"/>
      <c r="B122" s="56"/>
      <c r="C122" s="56"/>
      <c r="D122" s="56"/>
      <c r="E122" s="56"/>
      <c r="F122" s="56"/>
      <c r="G122" s="56"/>
      <c r="H122" s="56"/>
    </row>
    <row r="123" spans="2:7" ht="15">
      <c r="B123" s="60" t="s">
        <v>43</v>
      </c>
      <c r="C123" s="61"/>
      <c r="D123" s="61"/>
      <c r="E123" s="61"/>
      <c r="F123" s="61"/>
      <c r="G123" s="62"/>
    </row>
    <row r="124" spans="2:8" ht="15">
      <c r="B124" s="2" t="s">
        <v>106</v>
      </c>
      <c r="C124" s="14">
        <v>5.64764172684005</v>
      </c>
      <c r="D124" s="17">
        <v>0</v>
      </c>
      <c r="E124" s="37">
        <v>0</v>
      </c>
      <c r="F124" s="27" t="s">
        <v>111</v>
      </c>
      <c r="G124" s="16">
        <f>AVERAGE(C124:F124)</f>
        <v>1.8825472422800165</v>
      </c>
      <c r="H124" s="3"/>
    </row>
    <row r="125" spans="2:7" ht="15">
      <c r="B125" s="60" t="s">
        <v>93</v>
      </c>
      <c r="C125" s="61"/>
      <c r="D125" s="61"/>
      <c r="E125" s="61"/>
      <c r="F125" s="61"/>
      <c r="G125" s="62"/>
    </row>
    <row r="126" spans="2:7" ht="15">
      <c r="B126" s="5" t="s">
        <v>107</v>
      </c>
      <c r="C126" s="14">
        <v>1.95469782237794</v>
      </c>
      <c r="D126" s="13">
        <v>2.11</v>
      </c>
      <c r="E126" s="14">
        <v>2.285376</v>
      </c>
      <c r="F126" s="17">
        <v>2.31</v>
      </c>
      <c r="G126" s="16">
        <f>AVERAGE(C126:F126)</f>
        <v>2.165018455594485</v>
      </c>
    </row>
    <row r="127" spans="1:8" ht="15">
      <c r="A127" s="4"/>
      <c r="B127" s="69"/>
      <c r="C127" s="69"/>
      <c r="D127" s="69"/>
      <c r="E127" s="69"/>
      <c r="F127" s="69"/>
      <c r="G127" s="69"/>
      <c r="H127" s="69"/>
    </row>
    <row r="128" spans="2:7" ht="15">
      <c r="B128" s="55" t="s">
        <v>44</v>
      </c>
      <c r="C128" s="55"/>
      <c r="D128" s="55"/>
      <c r="E128" s="55"/>
      <c r="F128" s="55"/>
      <c r="G128" s="55"/>
    </row>
    <row r="129" spans="2:7" ht="15">
      <c r="B129" s="46" t="s">
        <v>45</v>
      </c>
      <c r="C129" s="44">
        <v>350147</v>
      </c>
      <c r="D129" s="47">
        <v>38252</v>
      </c>
      <c r="E129" s="44">
        <v>8524</v>
      </c>
      <c r="F129" s="46">
        <v>630</v>
      </c>
      <c r="G129" s="44">
        <f>SUM(C129:F129)</f>
        <v>397553</v>
      </c>
    </row>
    <row r="130" spans="2:7" ht="15">
      <c r="B130" s="46" t="s">
        <v>46</v>
      </c>
      <c r="C130" s="14">
        <v>180338.540164</v>
      </c>
      <c r="D130" s="14">
        <v>5288.743032</v>
      </c>
      <c r="E130" s="44">
        <v>1124</v>
      </c>
      <c r="F130" s="14">
        <v>66.734488</v>
      </c>
      <c r="G130" s="14">
        <f>SUM(C130:F130)</f>
        <v>186818.017684</v>
      </c>
    </row>
    <row r="131" spans="1:8" ht="15">
      <c r="A131" s="4"/>
      <c r="B131" s="56"/>
      <c r="C131" s="56"/>
      <c r="D131" s="56"/>
      <c r="E131" s="56"/>
      <c r="F131" s="56"/>
      <c r="G131" s="56"/>
      <c r="H131" s="56"/>
    </row>
    <row r="132" spans="2:7" ht="15">
      <c r="B132" s="55" t="s">
        <v>47</v>
      </c>
      <c r="C132" s="55"/>
      <c r="D132" s="55"/>
      <c r="E132" s="55"/>
      <c r="F132" s="55"/>
      <c r="G132" s="55"/>
    </row>
    <row r="133" spans="2:7" ht="15">
      <c r="B133" s="46" t="s">
        <v>48</v>
      </c>
      <c r="C133" s="48">
        <v>905998</v>
      </c>
      <c r="D133" s="47">
        <v>329127</v>
      </c>
      <c r="E133" s="47">
        <v>175391</v>
      </c>
      <c r="F133" s="14">
        <v>499084.2005511979</v>
      </c>
      <c r="G133" s="14">
        <f>SUM(C133:F133)</f>
        <v>1909600.2005511979</v>
      </c>
    </row>
    <row r="134" spans="1:8" ht="15">
      <c r="A134" s="4"/>
      <c r="B134" s="56"/>
      <c r="C134" s="56"/>
      <c r="D134" s="56"/>
      <c r="E134" s="56"/>
      <c r="F134" s="56"/>
      <c r="G134" s="56"/>
      <c r="H134" s="56"/>
    </row>
    <row r="135" spans="2:7" ht="21">
      <c r="B135" s="68" t="s">
        <v>88</v>
      </c>
      <c r="C135" s="68"/>
      <c r="D135" s="68"/>
      <c r="E135" s="68"/>
      <c r="F135" s="68"/>
      <c r="G135" s="68"/>
    </row>
    <row r="136" spans="2:7" ht="15">
      <c r="B136" s="55" t="s">
        <v>49</v>
      </c>
      <c r="C136" s="55"/>
      <c r="D136" s="55"/>
      <c r="E136" s="55"/>
      <c r="F136" s="55"/>
      <c r="G136" s="55"/>
    </row>
    <row r="137" spans="2:9" ht="15">
      <c r="B137" s="46" t="s">
        <v>50</v>
      </c>
      <c r="C137" s="44">
        <v>126621</v>
      </c>
      <c r="D137" s="44">
        <v>9041</v>
      </c>
      <c r="E137" s="44">
        <v>0</v>
      </c>
      <c r="F137" s="44">
        <v>10919</v>
      </c>
      <c r="G137" s="47">
        <f>SUM(C137:F137)</f>
        <v>146581</v>
      </c>
      <c r="H137" s="9"/>
      <c r="I137" s="9"/>
    </row>
    <row r="138" spans="2:9" ht="15">
      <c r="B138" s="46" t="s">
        <v>51</v>
      </c>
      <c r="C138" s="44">
        <v>3967</v>
      </c>
      <c r="D138" s="44">
        <v>3128</v>
      </c>
      <c r="E138" s="44">
        <v>13</v>
      </c>
      <c r="F138" s="44">
        <v>834</v>
      </c>
      <c r="G138" s="47">
        <f>SUM(C138:F138)</f>
        <v>7942</v>
      </c>
      <c r="H138" s="9"/>
      <c r="I138" s="9"/>
    </row>
    <row r="139" spans="1:9" ht="15">
      <c r="A139" s="4"/>
      <c r="B139" s="56"/>
      <c r="C139" s="56"/>
      <c r="D139" s="56"/>
      <c r="E139" s="56"/>
      <c r="F139" s="56"/>
      <c r="G139" s="56"/>
      <c r="H139" s="56"/>
      <c r="I139" s="9"/>
    </row>
    <row r="140" spans="2:9" ht="15">
      <c r="B140" s="60" t="s">
        <v>52</v>
      </c>
      <c r="C140" s="61"/>
      <c r="D140" s="61"/>
      <c r="E140" s="61"/>
      <c r="F140" s="61"/>
      <c r="G140" s="62"/>
      <c r="I140" s="9"/>
    </row>
    <row r="141" spans="2:9" ht="15">
      <c r="B141" s="46" t="s">
        <v>53</v>
      </c>
      <c r="C141" s="44">
        <v>79300</v>
      </c>
      <c r="D141" s="47">
        <v>0</v>
      </c>
      <c r="E141" s="44">
        <v>28147</v>
      </c>
      <c r="F141" s="27" t="s">
        <v>111</v>
      </c>
      <c r="G141" s="47">
        <f>SUM(C141:F141)</f>
        <v>107447</v>
      </c>
      <c r="H141" s="9"/>
      <c r="I141" s="9"/>
    </row>
    <row r="142" spans="1:8" ht="15">
      <c r="A142" s="4"/>
      <c r="B142" s="56"/>
      <c r="C142" s="56"/>
      <c r="D142" s="56"/>
      <c r="E142" s="56"/>
      <c r="F142" s="56"/>
      <c r="G142" s="56"/>
      <c r="H142" s="56"/>
    </row>
    <row r="143" spans="2:7" ht="21">
      <c r="B143" s="64" t="s">
        <v>89</v>
      </c>
      <c r="C143" s="65"/>
      <c r="D143" s="65"/>
      <c r="E143" s="65"/>
      <c r="F143" s="65"/>
      <c r="G143" s="66"/>
    </row>
    <row r="144" spans="2:7" ht="15">
      <c r="B144" s="60" t="s">
        <v>83</v>
      </c>
      <c r="C144" s="61"/>
      <c r="D144" s="61"/>
      <c r="E144" s="61"/>
      <c r="F144" s="61"/>
      <c r="G144" s="62"/>
    </row>
    <row r="145" spans="1:8" ht="15">
      <c r="A145" s="4"/>
      <c r="B145" s="67"/>
      <c r="C145" s="67"/>
      <c r="D145" s="67"/>
      <c r="E145" s="67"/>
      <c r="F145" s="67"/>
      <c r="G145" s="67"/>
      <c r="H145" s="67"/>
    </row>
    <row r="146" spans="2:7" ht="15">
      <c r="B146" s="63" t="s">
        <v>54</v>
      </c>
      <c r="C146" s="63"/>
      <c r="D146" s="63"/>
      <c r="E146" s="63"/>
      <c r="F146" s="63"/>
      <c r="G146" s="63"/>
    </row>
    <row r="147" spans="2:7" ht="15">
      <c r="B147" s="46" t="s">
        <v>55</v>
      </c>
      <c r="C147" s="44">
        <v>63</v>
      </c>
      <c r="D147" s="47">
        <v>409</v>
      </c>
      <c r="E147" s="44">
        <v>13</v>
      </c>
      <c r="F147" s="44">
        <v>8</v>
      </c>
      <c r="G147" s="44">
        <f>SUM(C147:F147)</f>
        <v>493</v>
      </c>
    </row>
    <row r="148" spans="2:7" ht="15">
      <c r="B148" s="46" t="s">
        <v>56</v>
      </c>
      <c r="C148" s="14">
        <v>1.299</v>
      </c>
      <c r="D148" s="14">
        <v>8.031</v>
      </c>
      <c r="E148" s="14">
        <v>0.123</v>
      </c>
      <c r="F148" s="14">
        <v>0.162</v>
      </c>
      <c r="G148" s="14">
        <f>SUM(C148:F148)</f>
        <v>9.615</v>
      </c>
    </row>
    <row r="149" spans="1:8" ht="15">
      <c r="A149" s="4"/>
      <c r="B149" s="56"/>
      <c r="C149" s="56"/>
      <c r="D149" s="56"/>
      <c r="E149" s="56"/>
      <c r="F149" s="56"/>
      <c r="G149" s="56"/>
      <c r="H149" s="56"/>
    </row>
    <row r="150" spans="2:7" ht="15">
      <c r="B150" s="63" t="s">
        <v>57</v>
      </c>
      <c r="C150" s="63"/>
      <c r="D150" s="63"/>
      <c r="E150" s="63"/>
      <c r="F150" s="63"/>
      <c r="G150" s="63"/>
    </row>
    <row r="151" spans="2:8" ht="15">
      <c r="B151" s="46" t="s">
        <v>58</v>
      </c>
      <c r="C151" s="46">
        <v>0</v>
      </c>
      <c r="D151" s="46">
        <v>3</v>
      </c>
      <c r="E151" s="40">
        <v>30</v>
      </c>
      <c r="F151" s="46">
        <v>0</v>
      </c>
      <c r="G151" s="44">
        <f>SUM(C151:F151)</f>
        <v>33</v>
      </c>
      <c r="H151" s="30"/>
    </row>
    <row r="152" spans="2:8" ht="15">
      <c r="B152" s="46" t="s">
        <v>59</v>
      </c>
      <c r="C152" s="46">
        <v>0</v>
      </c>
      <c r="D152" s="46">
        <v>1</v>
      </c>
      <c r="E152" s="14">
        <v>0.902</v>
      </c>
      <c r="F152" s="46">
        <v>0</v>
      </c>
      <c r="G152" s="14">
        <f>SUM(C152:F152)</f>
        <v>1.9020000000000001</v>
      </c>
      <c r="H152" s="30"/>
    </row>
    <row r="153" spans="1:8" ht="15">
      <c r="A153" s="4"/>
      <c r="B153" s="56"/>
      <c r="C153" s="56"/>
      <c r="D153" s="56"/>
      <c r="E153" s="56"/>
      <c r="F153" s="56"/>
      <c r="G153" s="56"/>
      <c r="H153" s="56"/>
    </row>
    <row r="154" spans="2:7" ht="15">
      <c r="B154" s="63" t="s">
        <v>62</v>
      </c>
      <c r="C154" s="63"/>
      <c r="D154" s="63"/>
      <c r="E154" s="63"/>
      <c r="F154" s="63"/>
      <c r="G154" s="63"/>
    </row>
    <row r="155" spans="2:8" ht="15">
      <c r="B155" s="46" t="s">
        <v>60</v>
      </c>
      <c r="C155" s="46">
        <v>0</v>
      </c>
      <c r="D155" s="47">
        <v>6058</v>
      </c>
      <c r="E155" s="44">
        <v>0</v>
      </c>
      <c r="F155" s="46">
        <v>0</v>
      </c>
      <c r="G155" s="44">
        <f>SUM(C155:F155)</f>
        <v>6058</v>
      </c>
      <c r="H155" s="30"/>
    </row>
    <row r="156" spans="2:8" ht="15">
      <c r="B156" s="46" t="s">
        <v>61</v>
      </c>
      <c r="C156" s="46">
        <v>0</v>
      </c>
      <c r="D156" s="14">
        <v>70.487</v>
      </c>
      <c r="E156" s="46">
        <v>0</v>
      </c>
      <c r="F156" s="46">
        <v>0</v>
      </c>
      <c r="G156" s="14">
        <f>SUM(C156:F156)</f>
        <v>70.487</v>
      </c>
      <c r="H156" s="30"/>
    </row>
    <row r="157" spans="1:8" ht="15">
      <c r="A157" s="4"/>
      <c r="B157" s="56"/>
      <c r="C157" s="56"/>
      <c r="D157" s="56"/>
      <c r="E157" s="56"/>
      <c r="F157" s="56"/>
      <c r="G157" s="56"/>
      <c r="H157" s="56"/>
    </row>
    <row r="158" spans="2:7" ht="15">
      <c r="B158" s="63" t="s">
        <v>74</v>
      </c>
      <c r="C158" s="63"/>
      <c r="D158" s="63"/>
      <c r="E158" s="63"/>
      <c r="F158" s="63"/>
      <c r="G158" s="63"/>
    </row>
    <row r="159" spans="2:7" ht="15">
      <c r="B159" s="25" t="s">
        <v>75</v>
      </c>
      <c r="C159" s="26">
        <v>63</v>
      </c>
      <c r="D159" s="26">
        <v>6470</v>
      </c>
      <c r="E159" s="26">
        <v>43</v>
      </c>
      <c r="F159" s="26">
        <v>8</v>
      </c>
      <c r="G159" s="26">
        <f>SUM(C159:F159)</f>
        <v>6584</v>
      </c>
    </row>
    <row r="160" spans="2:7" ht="15">
      <c r="B160" s="25" t="s">
        <v>76</v>
      </c>
      <c r="C160" s="29">
        <v>1.299</v>
      </c>
      <c r="D160" s="29">
        <v>79.518</v>
      </c>
      <c r="E160" s="29">
        <v>1.025</v>
      </c>
      <c r="F160" s="29">
        <v>0.162</v>
      </c>
      <c r="G160" s="29">
        <f>SUM(C160:F160)</f>
        <v>82.00400000000002</v>
      </c>
    </row>
    <row r="161" spans="1:8" ht="15">
      <c r="A161" s="4"/>
      <c r="B161" s="56"/>
      <c r="C161" s="56"/>
      <c r="D161" s="56"/>
      <c r="E161" s="56"/>
      <c r="F161" s="56"/>
      <c r="G161" s="56"/>
      <c r="H161" s="56"/>
    </row>
    <row r="162" spans="2:7" ht="15">
      <c r="B162" s="55" t="s">
        <v>63</v>
      </c>
      <c r="C162" s="55"/>
      <c r="D162" s="55"/>
      <c r="E162" s="55"/>
      <c r="F162" s="55"/>
      <c r="G162" s="55"/>
    </row>
    <row r="163" spans="2:7" ht="15">
      <c r="B163" s="20" t="s">
        <v>60</v>
      </c>
      <c r="C163" s="44">
        <v>4847</v>
      </c>
      <c r="D163" s="47">
        <v>37795</v>
      </c>
      <c r="E163" s="44">
        <v>2717</v>
      </c>
      <c r="F163" s="44">
        <v>65</v>
      </c>
      <c r="G163" s="44">
        <f>SUM(C163:F163)</f>
        <v>45424</v>
      </c>
    </row>
    <row r="164" spans="2:7" ht="15">
      <c r="B164" s="20" t="s">
        <v>61</v>
      </c>
      <c r="C164" s="14">
        <v>116.692071</v>
      </c>
      <c r="D164" s="14">
        <v>258.532885</v>
      </c>
      <c r="E164" s="14">
        <v>23.713627</v>
      </c>
      <c r="F164" s="14">
        <v>0.2415</v>
      </c>
      <c r="G164" s="14">
        <f>SUM(C164:F164)</f>
        <v>399.18008299999997</v>
      </c>
    </row>
    <row r="165" spans="1:7" ht="15">
      <c r="A165" s="4"/>
      <c r="B165" s="56"/>
      <c r="C165" s="56"/>
      <c r="D165" s="56"/>
      <c r="E165" s="56"/>
      <c r="F165" s="56"/>
      <c r="G165" s="56"/>
    </row>
    <row r="166" spans="2:7" ht="15">
      <c r="B166" s="60" t="s">
        <v>64</v>
      </c>
      <c r="C166" s="61"/>
      <c r="D166" s="61"/>
      <c r="E166" s="61"/>
      <c r="F166" s="61"/>
      <c r="G166" s="62"/>
    </row>
    <row r="167" spans="2:7" ht="15">
      <c r="B167" s="57" t="s">
        <v>65</v>
      </c>
      <c r="C167" s="58"/>
      <c r="D167" s="58"/>
      <c r="E167" s="58"/>
      <c r="F167" s="58"/>
      <c r="G167" s="59"/>
    </row>
    <row r="168" spans="2:7" ht="15">
      <c r="B168" s="46" t="s">
        <v>66</v>
      </c>
      <c r="C168" s="44">
        <v>249</v>
      </c>
      <c r="D168" s="47">
        <v>4486</v>
      </c>
      <c r="E168" s="44">
        <v>178</v>
      </c>
      <c r="F168" s="47">
        <v>58</v>
      </c>
      <c r="G168" s="44">
        <f>SUM(C168:F168)</f>
        <v>4971</v>
      </c>
    </row>
    <row r="169" spans="2:7" ht="15">
      <c r="B169" s="46" t="s">
        <v>67</v>
      </c>
      <c r="C169" s="14">
        <v>6.225</v>
      </c>
      <c r="D169" s="14">
        <v>54.52835</v>
      </c>
      <c r="E169" s="14">
        <v>3.56</v>
      </c>
      <c r="F169" s="14">
        <v>1.502</v>
      </c>
      <c r="G169" s="14">
        <f>SUM(C169:F169)</f>
        <v>65.81535</v>
      </c>
    </row>
    <row r="170" spans="1:7" ht="15">
      <c r="A170" s="4"/>
      <c r="B170" s="56"/>
      <c r="C170" s="56"/>
      <c r="D170" s="56"/>
      <c r="E170" s="56"/>
      <c r="F170" s="56"/>
      <c r="G170" s="56"/>
    </row>
    <row r="171" spans="2:7" ht="15">
      <c r="B171" s="57" t="s">
        <v>68</v>
      </c>
      <c r="C171" s="58"/>
      <c r="D171" s="58"/>
      <c r="E171" s="58"/>
      <c r="F171" s="58"/>
      <c r="G171" s="59"/>
    </row>
    <row r="172" spans="2:7" ht="15">
      <c r="B172" s="46" t="s">
        <v>69</v>
      </c>
      <c r="C172" s="44">
        <v>2147</v>
      </c>
      <c r="D172" s="47">
        <v>1206</v>
      </c>
      <c r="E172" s="44">
        <v>398</v>
      </c>
      <c r="F172" s="47">
        <v>107</v>
      </c>
      <c r="G172" s="44">
        <f>SUM(C172:F172)</f>
        <v>3858</v>
      </c>
    </row>
    <row r="173" spans="2:7" ht="15">
      <c r="B173" s="46" t="s">
        <v>67</v>
      </c>
      <c r="C173" s="14">
        <v>47.234</v>
      </c>
      <c r="D173" s="14">
        <v>24.651</v>
      </c>
      <c r="E173" s="14">
        <v>7.96</v>
      </c>
      <c r="F173" s="14">
        <v>2.484</v>
      </c>
      <c r="G173" s="44">
        <f>SUM(C173:F173)</f>
        <v>82.329</v>
      </c>
    </row>
    <row r="174" spans="1:8" ht="15">
      <c r="A174" s="4"/>
      <c r="B174" s="56"/>
      <c r="C174" s="56"/>
      <c r="D174" s="56"/>
      <c r="E174" s="56"/>
      <c r="F174" s="56"/>
      <c r="G174" s="56"/>
      <c r="H174" s="56"/>
    </row>
    <row r="175" spans="2:7" ht="15">
      <c r="B175" s="57" t="s">
        <v>70</v>
      </c>
      <c r="C175" s="58"/>
      <c r="D175" s="58"/>
      <c r="E175" s="58"/>
      <c r="F175" s="58"/>
      <c r="G175" s="59"/>
    </row>
    <row r="176" spans="2:7" ht="15">
      <c r="B176" s="46" t="s">
        <v>69</v>
      </c>
      <c r="C176" s="47">
        <v>170</v>
      </c>
      <c r="D176" s="47">
        <v>296</v>
      </c>
      <c r="E176" s="44">
        <v>202</v>
      </c>
      <c r="F176" s="47">
        <v>32</v>
      </c>
      <c r="G176" s="44">
        <f>SUM(C176:F176)</f>
        <v>700</v>
      </c>
    </row>
    <row r="177" spans="2:7" ht="15">
      <c r="B177" s="46" t="s">
        <v>67</v>
      </c>
      <c r="C177" s="14">
        <v>11.9</v>
      </c>
      <c r="D177" s="14">
        <v>23.19</v>
      </c>
      <c r="E177" s="44">
        <v>14.00033</v>
      </c>
      <c r="F177" s="14">
        <v>1.974699</v>
      </c>
      <c r="G177" s="14">
        <f>SUM(C177:F177)</f>
        <v>51.065029</v>
      </c>
    </row>
    <row r="178" spans="1:8" ht="15">
      <c r="A178" s="4"/>
      <c r="B178" s="56"/>
      <c r="C178" s="56"/>
      <c r="D178" s="56"/>
      <c r="E178" s="56"/>
      <c r="F178" s="56"/>
      <c r="G178" s="56"/>
      <c r="H178" s="56"/>
    </row>
    <row r="179" spans="2:7" ht="15">
      <c r="B179" s="57" t="s">
        <v>71</v>
      </c>
      <c r="C179" s="58"/>
      <c r="D179" s="58"/>
      <c r="E179" s="58"/>
      <c r="F179" s="58"/>
      <c r="G179" s="59"/>
    </row>
    <row r="180" spans="2:7" ht="15">
      <c r="B180" s="46" t="s">
        <v>69</v>
      </c>
      <c r="C180" s="47">
        <v>535</v>
      </c>
      <c r="D180" s="47">
        <v>11</v>
      </c>
      <c r="E180" s="34">
        <v>0</v>
      </c>
      <c r="F180" s="47">
        <v>17</v>
      </c>
      <c r="G180" s="44">
        <f>SUM(C180:F180)</f>
        <v>563</v>
      </c>
    </row>
    <row r="181" spans="2:7" ht="15">
      <c r="B181" s="46" t="s">
        <v>67</v>
      </c>
      <c r="C181" s="14">
        <v>16.325</v>
      </c>
      <c r="D181" s="14">
        <v>0.65</v>
      </c>
      <c r="E181" s="34">
        <v>0</v>
      </c>
      <c r="F181" s="14">
        <v>0.9</v>
      </c>
      <c r="G181" s="14">
        <f>SUM(C181:F181)</f>
        <v>17.874999999999996</v>
      </c>
    </row>
    <row r="182" spans="1:8" ht="15">
      <c r="A182" s="4"/>
      <c r="B182" s="56"/>
      <c r="C182" s="56"/>
      <c r="D182" s="56"/>
      <c r="E182" s="56"/>
      <c r="F182" s="56"/>
      <c r="G182" s="56"/>
      <c r="H182" s="56"/>
    </row>
    <row r="183" spans="2:7" ht="15">
      <c r="B183" s="55" t="s">
        <v>77</v>
      </c>
      <c r="C183" s="55"/>
      <c r="D183" s="55"/>
      <c r="E183" s="55"/>
      <c r="F183" s="55"/>
      <c r="G183" s="55"/>
    </row>
    <row r="184" spans="2:7" ht="15">
      <c r="B184" s="25" t="s">
        <v>78</v>
      </c>
      <c r="C184" s="26">
        <v>3101</v>
      </c>
      <c r="D184" s="26">
        <v>5999</v>
      </c>
      <c r="E184" s="26">
        <v>778</v>
      </c>
      <c r="F184" s="26">
        <v>279</v>
      </c>
      <c r="G184" s="26">
        <f>SUM(C184:F184)</f>
        <v>10157</v>
      </c>
    </row>
    <row r="185" spans="2:7" ht="15">
      <c r="B185" s="25" t="s">
        <v>79</v>
      </c>
      <c r="C185" s="29">
        <v>81.684</v>
      </c>
      <c r="D185" s="29">
        <v>103.01935</v>
      </c>
      <c r="E185" s="29">
        <v>25.520329999999998</v>
      </c>
      <c r="F185" s="29">
        <v>7.102199</v>
      </c>
      <c r="G185" s="29">
        <f>SUM(C185:F185)</f>
        <v>217.32587900000001</v>
      </c>
    </row>
    <row r="186" spans="1:8" ht="15">
      <c r="A186" s="4"/>
      <c r="B186" s="56"/>
      <c r="C186" s="56"/>
      <c r="D186" s="56"/>
      <c r="E186" s="56"/>
      <c r="F186" s="56"/>
      <c r="G186" s="56"/>
      <c r="H186" s="56"/>
    </row>
    <row r="187" spans="2:7" ht="15">
      <c r="B187" s="55" t="s">
        <v>72</v>
      </c>
      <c r="C187" s="55"/>
      <c r="D187" s="55"/>
      <c r="E187" s="55"/>
      <c r="F187" s="55"/>
      <c r="G187" s="55"/>
    </row>
    <row r="188" spans="2:7" ht="15">
      <c r="B188" s="20" t="s">
        <v>94</v>
      </c>
      <c r="C188" s="44">
        <v>178</v>
      </c>
      <c r="D188" s="47">
        <v>66419</v>
      </c>
      <c r="E188" s="44">
        <v>42</v>
      </c>
      <c r="F188" s="41">
        <v>0</v>
      </c>
      <c r="G188" s="44">
        <f>SUM(C188:F188)</f>
        <v>66639</v>
      </c>
    </row>
    <row r="189" spans="2:7" ht="15">
      <c r="B189" s="20" t="s">
        <v>95</v>
      </c>
      <c r="C189" s="14">
        <v>1.682781</v>
      </c>
      <c r="D189" s="14">
        <v>514.918329</v>
      </c>
      <c r="E189" s="14">
        <v>1.66</v>
      </c>
      <c r="F189" s="41">
        <v>0</v>
      </c>
      <c r="G189" s="14">
        <f>SUM(C189:F189)</f>
        <v>518.2611099999999</v>
      </c>
    </row>
    <row r="190" spans="1:8" ht="15">
      <c r="A190" s="4"/>
      <c r="B190" s="56"/>
      <c r="C190" s="56"/>
      <c r="D190" s="56"/>
      <c r="E190" s="56"/>
      <c r="F190" s="56"/>
      <c r="G190" s="56"/>
      <c r="H190" s="56"/>
    </row>
    <row r="191" spans="2:7" ht="15">
      <c r="B191" s="55" t="s">
        <v>73</v>
      </c>
      <c r="C191" s="55"/>
      <c r="D191" s="55"/>
      <c r="E191" s="55"/>
      <c r="F191" s="55"/>
      <c r="G191" s="55"/>
    </row>
    <row r="192" spans="2:7" ht="15">
      <c r="B192" s="25" t="s">
        <v>96</v>
      </c>
      <c r="C192" s="45">
        <v>8189</v>
      </c>
      <c r="D192" s="45">
        <v>116683</v>
      </c>
      <c r="E192" s="45">
        <v>3580</v>
      </c>
      <c r="F192" s="45">
        <v>287</v>
      </c>
      <c r="G192" s="45">
        <f>SUM(C192:F192)</f>
        <v>128739</v>
      </c>
    </row>
    <row r="193" spans="2:7" ht="15">
      <c r="B193" s="25" t="s">
        <v>97</v>
      </c>
      <c r="C193" s="29">
        <v>201.357852</v>
      </c>
      <c r="D193" s="29">
        <v>955.988564</v>
      </c>
      <c r="E193" s="29">
        <v>51.918957</v>
      </c>
      <c r="F193" s="29">
        <v>7.264199</v>
      </c>
      <c r="G193" s="29">
        <f>SUM(C193:F193)</f>
        <v>1216.5295720000001</v>
      </c>
    </row>
    <row r="194" s="1" customFormat="1" ht="15">
      <c r="G194" s="9"/>
    </row>
    <row r="195" spans="3:7" s="1" customFormat="1" ht="15">
      <c r="C195" s="9"/>
      <c r="G195" s="9"/>
    </row>
    <row r="196" s="1" customFormat="1" ht="15">
      <c r="G196" s="9"/>
    </row>
    <row r="197" spans="2:7" s="1" customFormat="1" ht="15">
      <c r="B197" s="1" t="s">
        <v>110</v>
      </c>
      <c r="C197" s="10"/>
      <c r="G197" s="9"/>
    </row>
  </sheetData>
  <sheetProtection/>
  <mergeCells count="81">
    <mergeCell ref="C2:G2"/>
    <mergeCell ref="B4:G4"/>
    <mergeCell ref="B5:G5"/>
    <mergeCell ref="B9:G9"/>
    <mergeCell ref="B10:G10"/>
    <mergeCell ref="B11:G11"/>
    <mergeCell ref="B17:G17"/>
    <mergeCell ref="B18:G18"/>
    <mergeCell ref="B20:G20"/>
    <mergeCell ref="B28:H28"/>
    <mergeCell ref="B29:G29"/>
    <mergeCell ref="B31:H31"/>
    <mergeCell ref="B32:G32"/>
    <mergeCell ref="B36:H36"/>
    <mergeCell ref="B37:G37"/>
    <mergeCell ref="B38:G38"/>
    <mergeCell ref="B41:H41"/>
    <mergeCell ref="B42:G42"/>
    <mergeCell ref="B45:H45"/>
    <mergeCell ref="B46:G46"/>
    <mergeCell ref="B49:H49"/>
    <mergeCell ref="B50:G50"/>
    <mergeCell ref="B51:H51"/>
    <mergeCell ref="B52:G52"/>
    <mergeCell ref="B53:G53"/>
    <mergeCell ref="B59:G59"/>
    <mergeCell ref="B65:G65"/>
    <mergeCell ref="B71:G71"/>
    <mergeCell ref="B77:H77"/>
    <mergeCell ref="B78:G78"/>
    <mergeCell ref="B79:G79"/>
    <mergeCell ref="B85:G85"/>
    <mergeCell ref="B91:G91"/>
    <mergeCell ref="B97:G97"/>
    <mergeCell ref="B103:H103"/>
    <mergeCell ref="B104:G104"/>
    <mergeCell ref="B105:G105"/>
    <mergeCell ref="B109:G109"/>
    <mergeCell ref="B113:I113"/>
    <mergeCell ref="B114:G114"/>
    <mergeCell ref="B118:G118"/>
    <mergeCell ref="B122:H122"/>
    <mergeCell ref="B123:G123"/>
    <mergeCell ref="B125:G125"/>
    <mergeCell ref="B127:H127"/>
    <mergeCell ref="B128:G128"/>
    <mergeCell ref="B131:H131"/>
    <mergeCell ref="B132:G132"/>
    <mergeCell ref="B134:H134"/>
    <mergeCell ref="B135:G135"/>
    <mergeCell ref="B136:G136"/>
    <mergeCell ref="B139:H139"/>
    <mergeCell ref="B140:G140"/>
    <mergeCell ref="B142:H142"/>
    <mergeCell ref="B143:G143"/>
    <mergeCell ref="B144:G144"/>
    <mergeCell ref="B145:H145"/>
    <mergeCell ref="B146:G146"/>
    <mergeCell ref="B149:H149"/>
    <mergeCell ref="B150:G150"/>
    <mergeCell ref="B153:H153"/>
    <mergeCell ref="B154:G154"/>
    <mergeCell ref="B157:H157"/>
    <mergeCell ref="B158:G158"/>
    <mergeCell ref="B161:H161"/>
    <mergeCell ref="B162:G162"/>
    <mergeCell ref="B165:G165"/>
    <mergeCell ref="B166:G166"/>
    <mergeCell ref="B167:G167"/>
    <mergeCell ref="B170:G170"/>
    <mergeCell ref="B171:G171"/>
    <mergeCell ref="B174:H174"/>
    <mergeCell ref="B187:G187"/>
    <mergeCell ref="B190:H190"/>
    <mergeCell ref="B191:G191"/>
    <mergeCell ref="B175:G175"/>
    <mergeCell ref="B178:H178"/>
    <mergeCell ref="B179:G179"/>
    <mergeCell ref="B182:H182"/>
    <mergeCell ref="B183:G183"/>
    <mergeCell ref="B186:H18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7"/>
  <sheetViews>
    <sheetView zoomScale="70" zoomScaleNormal="70" zoomScalePageLayoutView="0" workbookViewId="0" topLeftCell="A55">
      <selection activeCell="G76" sqref="G76"/>
    </sheetView>
  </sheetViews>
  <sheetFormatPr defaultColWidth="11.421875" defaultRowHeight="15"/>
  <cols>
    <col min="1" max="1" width="11.421875" style="1" customWidth="1"/>
    <col min="2" max="2" width="75.140625" style="0" bestFit="1" customWidth="1"/>
    <col min="3" max="3" width="25.00390625" style="0" customWidth="1"/>
    <col min="4" max="4" width="22.7109375" style="0" customWidth="1"/>
    <col min="5" max="5" width="24.140625" style="0" bestFit="1" customWidth="1"/>
    <col min="6" max="6" width="22.00390625" style="0" bestFit="1" customWidth="1"/>
    <col min="7" max="7" width="22.00390625" style="9" customWidth="1"/>
    <col min="8" max="8" width="11.421875" style="1" customWidth="1"/>
    <col min="9" max="9" width="14.7109375" style="1" bestFit="1" customWidth="1"/>
    <col min="10" max="56" width="11.421875" style="1" customWidth="1"/>
  </cols>
  <sheetData>
    <row r="1" spans="1:6" ht="15">
      <c r="A1" s="1" t="s">
        <v>108</v>
      </c>
      <c r="B1" s="1"/>
      <c r="C1" s="1"/>
      <c r="D1" s="1"/>
      <c r="E1" s="1"/>
      <c r="F1" s="1"/>
    </row>
    <row r="2" spans="2:7" ht="21">
      <c r="B2" s="1"/>
      <c r="C2" s="79" t="s">
        <v>4</v>
      </c>
      <c r="D2" s="80"/>
      <c r="E2" s="80"/>
      <c r="F2" s="80"/>
      <c r="G2" s="81"/>
    </row>
    <row r="3" spans="2:7" ht="21">
      <c r="B3" s="1"/>
      <c r="C3" s="7" t="s">
        <v>0</v>
      </c>
      <c r="D3" s="7" t="s">
        <v>1</v>
      </c>
      <c r="E3" s="8" t="s">
        <v>2</v>
      </c>
      <c r="F3" s="7" t="s">
        <v>3</v>
      </c>
      <c r="G3" s="22" t="s">
        <v>98</v>
      </c>
    </row>
    <row r="4" spans="2:7" ht="21">
      <c r="B4" s="64" t="s">
        <v>80</v>
      </c>
      <c r="C4" s="65"/>
      <c r="D4" s="65"/>
      <c r="E4" s="65"/>
      <c r="F4" s="65"/>
      <c r="G4" s="66"/>
    </row>
    <row r="5" spans="2:7" ht="15">
      <c r="B5" s="60" t="s">
        <v>11</v>
      </c>
      <c r="C5" s="61"/>
      <c r="D5" s="61"/>
      <c r="E5" s="61"/>
      <c r="F5" s="61"/>
      <c r="G5" s="62"/>
    </row>
    <row r="6" spans="2:7" ht="15">
      <c r="B6" s="6" t="s">
        <v>5</v>
      </c>
      <c r="C6" s="18">
        <v>52330</v>
      </c>
      <c r="D6" s="18">
        <v>11175</v>
      </c>
      <c r="E6" s="18">
        <v>14663</v>
      </c>
      <c r="F6" s="18">
        <v>8154</v>
      </c>
      <c r="G6" s="18">
        <f>SUM(C6:F6)</f>
        <v>86322</v>
      </c>
    </row>
    <row r="7" spans="2:7" ht="15">
      <c r="B7" s="46" t="s">
        <v>6</v>
      </c>
      <c r="C7" s="18">
        <v>506</v>
      </c>
      <c r="D7" s="18">
        <v>258</v>
      </c>
      <c r="E7" s="18">
        <v>11</v>
      </c>
      <c r="F7" s="18">
        <v>0</v>
      </c>
      <c r="G7" s="18">
        <f>SUM(C7:F7)</f>
        <v>775</v>
      </c>
    </row>
    <row r="8" spans="2:7" ht="15">
      <c r="B8" s="25" t="s">
        <v>7</v>
      </c>
      <c r="C8" s="36">
        <v>52836</v>
      </c>
      <c r="D8" s="36">
        <v>11433</v>
      </c>
      <c r="E8" s="36">
        <v>14674</v>
      </c>
      <c r="F8" s="36">
        <v>8154</v>
      </c>
      <c r="G8" s="36">
        <f>SUM(C8:F8)</f>
        <v>87097</v>
      </c>
    </row>
    <row r="9" spans="2:7" ht="15">
      <c r="B9" s="56"/>
      <c r="C9" s="56"/>
      <c r="D9" s="56"/>
      <c r="E9" s="56"/>
      <c r="F9" s="56"/>
      <c r="G9" s="56"/>
    </row>
    <row r="10" spans="2:7" ht="15">
      <c r="B10" s="60" t="s">
        <v>12</v>
      </c>
      <c r="C10" s="61"/>
      <c r="D10" s="61"/>
      <c r="E10" s="61"/>
      <c r="F10" s="61"/>
      <c r="G10" s="62"/>
    </row>
    <row r="11" spans="2:7" ht="15">
      <c r="B11" s="57" t="s">
        <v>33</v>
      </c>
      <c r="C11" s="58"/>
      <c r="D11" s="58"/>
      <c r="E11" s="58"/>
      <c r="F11" s="58"/>
      <c r="G11" s="59"/>
    </row>
    <row r="12" spans="2:7" ht="15">
      <c r="B12" s="23" t="s">
        <v>10</v>
      </c>
      <c r="C12" s="18">
        <v>958471</v>
      </c>
      <c r="D12" s="18">
        <v>196921</v>
      </c>
      <c r="E12" s="24">
        <v>74886</v>
      </c>
      <c r="F12" s="24">
        <v>26544</v>
      </c>
      <c r="G12" s="24">
        <f>SUM(C12:F12)</f>
        <v>1256822</v>
      </c>
    </row>
    <row r="13" spans="2:7" ht="15">
      <c r="B13" s="23" t="s">
        <v>9</v>
      </c>
      <c r="C13" s="18">
        <v>2200158</v>
      </c>
      <c r="D13" s="18">
        <v>622435</v>
      </c>
      <c r="E13" s="24">
        <v>334093</v>
      </c>
      <c r="F13" s="24">
        <v>127369</v>
      </c>
      <c r="G13" s="24">
        <f>SUM(C13:F13)</f>
        <v>3284055</v>
      </c>
    </row>
    <row r="14" spans="2:7" ht="15">
      <c r="B14" s="25" t="s">
        <v>8</v>
      </c>
      <c r="C14" s="26">
        <v>3158629</v>
      </c>
      <c r="D14" s="26">
        <v>1125529</v>
      </c>
      <c r="E14" s="26">
        <v>408979</v>
      </c>
      <c r="F14" s="26">
        <v>153913</v>
      </c>
      <c r="G14" s="26">
        <f>SUM(C14:F14)</f>
        <v>4847050</v>
      </c>
    </row>
    <row r="15" spans="2:7" ht="15">
      <c r="B15" s="25" t="s">
        <v>90</v>
      </c>
      <c r="C15" s="26">
        <v>315437</v>
      </c>
      <c r="D15" s="26">
        <v>121196</v>
      </c>
      <c r="E15" s="26">
        <v>1349</v>
      </c>
      <c r="F15" s="26">
        <v>0</v>
      </c>
      <c r="G15" s="26">
        <f>SUM(C15:F15)</f>
        <v>437982</v>
      </c>
    </row>
    <row r="16" spans="2:7" ht="15">
      <c r="B16" s="25" t="s">
        <v>34</v>
      </c>
      <c r="C16" s="26">
        <v>3474066</v>
      </c>
      <c r="D16" s="26">
        <v>1246725</v>
      </c>
      <c r="E16" s="26">
        <v>410328</v>
      </c>
      <c r="F16" s="26">
        <v>153913</v>
      </c>
      <c r="G16" s="26">
        <f>SUM(C16:F16)</f>
        <v>5285032</v>
      </c>
    </row>
    <row r="17" spans="2:7" ht="15">
      <c r="B17" s="56"/>
      <c r="C17" s="56"/>
      <c r="D17" s="56"/>
      <c r="E17" s="56"/>
      <c r="F17" s="56"/>
      <c r="G17" s="56"/>
    </row>
    <row r="18" spans="2:7" ht="15">
      <c r="B18" s="57" t="s">
        <v>87</v>
      </c>
      <c r="C18" s="58"/>
      <c r="D18" s="58"/>
      <c r="E18" s="58"/>
      <c r="F18" s="58"/>
      <c r="G18" s="59"/>
    </row>
    <row r="19" spans="2:7" ht="15">
      <c r="B19" s="20" t="s">
        <v>35</v>
      </c>
      <c r="C19" s="44">
        <v>5118</v>
      </c>
      <c r="D19" s="44">
        <v>2601</v>
      </c>
      <c r="E19" s="34">
        <v>0</v>
      </c>
      <c r="F19" s="34">
        <v>0</v>
      </c>
      <c r="G19" s="34">
        <f>SUM(C19:F19)</f>
        <v>7719</v>
      </c>
    </row>
    <row r="20" spans="2:7" ht="15">
      <c r="B20" s="78"/>
      <c r="C20" s="78"/>
      <c r="D20" s="78"/>
      <c r="E20" s="78"/>
      <c r="F20" s="78"/>
      <c r="G20" s="78"/>
    </row>
    <row r="21" spans="2:7" ht="15">
      <c r="B21" s="25" t="s">
        <v>36</v>
      </c>
      <c r="C21" s="26">
        <v>3479184</v>
      </c>
      <c r="D21" s="26">
        <v>1249326</v>
      </c>
      <c r="E21" s="26">
        <v>410328</v>
      </c>
      <c r="F21" s="26">
        <v>153913</v>
      </c>
      <c r="G21" s="26">
        <f>SUM(C21:F21)</f>
        <v>5292751</v>
      </c>
    </row>
    <row r="22" spans="2:6" ht="15">
      <c r="B22" s="1"/>
      <c r="C22" s="1"/>
      <c r="D22" s="1"/>
      <c r="E22" s="1"/>
      <c r="F22" s="1"/>
    </row>
    <row r="23" spans="2:7" ht="15">
      <c r="B23" s="33" t="s">
        <v>99</v>
      </c>
      <c r="C23" s="11"/>
      <c r="D23" s="11"/>
      <c r="E23" s="11"/>
      <c r="F23" s="11"/>
      <c r="G23" s="12"/>
    </row>
    <row r="24" spans="2:7" ht="15">
      <c r="B24" s="25" t="s">
        <v>100</v>
      </c>
      <c r="C24" s="26">
        <v>448940</v>
      </c>
      <c r="D24" s="26">
        <v>294955</v>
      </c>
      <c r="E24" s="26">
        <v>124663</v>
      </c>
      <c r="F24" s="26">
        <v>30264</v>
      </c>
      <c r="G24" s="26">
        <f>SUM(C24:F24)</f>
        <v>898822</v>
      </c>
    </row>
    <row r="25" spans="2:6" ht="15">
      <c r="B25" s="1"/>
      <c r="C25" s="1"/>
      <c r="D25" s="1"/>
      <c r="E25" s="1"/>
      <c r="F25" s="1"/>
    </row>
    <row r="26" spans="2:7" ht="15">
      <c r="B26" s="33" t="s">
        <v>101</v>
      </c>
      <c r="C26" s="11"/>
      <c r="D26" s="11"/>
      <c r="E26" s="11"/>
      <c r="F26" s="11"/>
      <c r="G26" s="12"/>
    </row>
    <row r="27" spans="2:7" ht="15">
      <c r="B27" s="25" t="s">
        <v>102</v>
      </c>
      <c r="C27" s="26">
        <v>3928124</v>
      </c>
      <c r="D27" s="26">
        <v>1544281</v>
      </c>
      <c r="E27" s="26">
        <v>534991</v>
      </c>
      <c r="F27" s="26">
        <v>184177</v>
      </c>
      <c r="G27" s="26">
        <f>SUM(C27:F27)</f>
        <v>6191573</v>
      </c>
    </row>
    <row r="28" spans="2:8" ht="15">
      <c r="B28" s="56"/>
      <c r="C28" s="56"/>
      <c r="D28" s="56"/>
      <c r="E28" s="56"/>
      <c r="F28" s="56"/>
      <c r="G28" s="56"/>
      <c r="H28" s="56"/>
    </row>
    <row r="29" spans="2:7" ht="15">
      <c r="B29" s="60" t="s">
        <v>13</v>
      </c>
      <c r="C29" s="61"/>
      <c r="D29" s="61"/>
      <c r="E29" s="61"/>
      <c r="F29" s="61"/>
      <c r="G29" s="62"/>
    </row>
    <row r="30" spans="2:7" ht="15">
      <c r="B30" s="46" t="s">
        <v>14</v>
      </c>
      <c r="C30" s="47">
        <v>1362916</v>
      </c>
      <c r="D30" s="47">
        <v>343955</v>
      </c>
      <c r="E30" s="44">
        <v>145030</v>
      </c>
      <c r="F30" s="47">
        <v>24241</v>
      </c>
      <c r="G30" s="47">
        <f>SUM(C30:F30)</f>
        <v>1876142</v>
      </c>
    </row>
    <row r="31" spans="2:8" ht="15">
      <c r="B31" s="56"/>
      <c r="C31" s="56"/>
      <c r="D31" s="56"/>
      <c r="E31" s="56"/>
      <c r="F31" s="56"/>
      <c r="G31" s="56"/>
      <c r="H31" s="56"/>
    </row>
    <row r="32" spans="2:7" ht="15">
      <c r="B32" s="60" t="s">
        <v>84</v>
      </c>
      <c r="C32" s="61"/>
      <c r="D32" s="61"/>
      <c r="E32" s="61"/>
      <c r="F32" s="61"/>
      <c r="G32" s="62"/>
    </row>
    <row r="33" spans="2:7" ht="15">
      <c r="B33" s="46" t="s">
        <v>103</v>
      </c>
      <c r="C33" s="47">
        <v>2044963372144</v>
      </c>
      <c r="D33" s="47">
        <v>505798473409</v>
      </c>
      <c r="E33" s="47">
        <v>206346380598</v>
      </c>
      <c r="F33" s="47">
        <v>54419973578</v>
      </c>
      <c r="G33" s="47">
        <f>SUM(C33:F33)</f>
        <v>2811528199729</v>
      </c>
    </row>
    <row r="34" spans="2:7" ht="15">
      <c r="B34" s="46" t="s">
        <v>104</v>
      </c>
      <c r="C34" s="47">
        <v>111793543098</v>
      </c>
      <c r="D34" s="47">
        <f>202497*D24</f>
        <v>59727502635</v>
      </c>
      <c r="E34" s="47">
        <v>17053334500</v>
      </c>
      <c r="F34" s="47">
        <v>3537930100</v>
      </c>
      <c r="G34" s="47">
        <f>SUM(C34:F34)</f>
        <v>192112310333</v>
      </c>
    </row>
    <row r="35" spans="2:7" ht="15">
      <c r="B35" s="25" t="s">
        <v>105</v>
      </c>
      <c r="C35" s="26">
        <v>2156756915242</v>
      </c>
      <c r="D35" s="26">
        <v>505798675906</v>
      </c>
      <c r="E35" s="26">
        <v>223399715098</v>
      </c>
      <c r="F35" s="26">
        <v>57957903678</v>
      </c>
      <c r="G35" s="26">
        <f>SUM(C35:F35)</f>
        <v>2943913209924</v>
      </c>
    </row>
    <row r="36" spans="2:8" ht="15">
      <c r="B36" s="56"/>
      <c r="C36" s="56"/>
      <c r="D36" s="56"/>
      <c r="E36" s="56"/>
      <c r="F36" s="56"/>
      <c r="G36" s="56"/>
      <c r="H36" s="56"/>
    </row>
    <row r="37" spans="2:7" ht="21">
      <c r="B37" s="64" t="s">
        <v>81</v>
      </c>
      <c r="C37" s="65"/>
      <c r="D37" s="65"/>
      <c r="E37" s="65"/>
      <c r="F37" s="65"/>
      <c r="G37" s="66"/>
    </row>
    <row r="38" spans="2:7" ht="15">
      <c r="B38" s="60" t="s">
        <v>15</v>
      </c>
      <c r="C38" s="61"/>
      <c r="D38" s="61"/>
      <c r="E38" s="61"/>
      <c r="F38" s="61"/>
      <c r="G38" s="62"/>
    </row>
    <row r="39" spans="2:9" ht="15">
      <c r="B39" s="46" t="s">
        <v>16</v>
      </c>
      <c r="C39" s="44">
        <v>315115</v>
      </c>
      <c r="D39" s="44">
        <v>183958</v>
      </c>
      <c r="E39" s="44">
        <v>83815</v>
      </c>
      <c r="F39" s="44">
        <v>21842</v>
      </c>
      <c r="G39" s="44">
        <f>SUM(C39:F39)</f>
        <v>604730</v>
      </c>
      <c r="H39" s="9"/>
      <c r="I39" s="9"/>
    </row>
    <row r="40" spans="2:9" ht="15">
      <c r="B40" s="46" t="s">
        <v>17</v>
      </c>
      <c r="C40" s="44">
        <v>1486</v>
      </c>
      <c r="D40" s="14">
        <v>808.349615</v>
      </c>
      <c r="E40" s="44">
        <v>452</v>
      </c>
      <c r="F40" s="14">
        <v>116.161748</v>
      </c>
      <c r="G40" s="14">
        <f>SUM(C40:F40)</f>
        <v>2862.511363</v>
      </c>
      <c r="H40" s="9"/>
      <c r="I40" s="9"/>
    </row>
    <row r="41" spans="1:9" ht="15">
      <c r="A41" s="4"/>
      <c r="B41" s="56"/>
      <c r="C41" s="56"/>
      <c r="D41" s="56"/>
      <c r="E41" s="56"/>
      <c r="F41" s="56"/>
      <c r="G41" s="56"/>
      <c r="H41" s="56"/>
      <c r="I41" s="9"/>
    </row>
    <row r="42" spans="2:9" ht="15">
      <c r="B42" s="55" t="s">
        <v>18</v>
      </c>
      <c r="C42" s="55"/>
      <c r="D42" s="55"/>
      <c r="E42" s="55"/>
      <c r="F42" s="55"/>
      <c r="G42" s="55"/>
      <c r="I42" s="9"/>
    </row>
    <row r="43" spans="2:9" ht="15">
      <c r="B43" s="46" t="s">
        <v>19</v>
      </c>
      <c r="C43" s="44">
        <v>142</v>
      </c>
      <c r="D43" s="44">
        <v>231</v>
      </c>
      <c r="E43" s="44">
        <v>47</v>
      </c>
      <c r="F43" s="44">
        <v>4</v>
      </c>
      <c r="G43" s="44">
        <f>SUM(C43:F43)</f>
        <v>424</v>
      </c>
      <c r="H43" s="9"/>
      <c r="I43" s="9"/>
    </row>
    <row r="44" spans="2:9" ht="15">
      <c r="B44" s="46" t="s">
        <v>20</v>
      </c>
      <c r="C44" s="14">
        <v>1.6</v>
      </c>
      <c r="D44" s="14">
        <v>3.2005850000000002</v>
      </c>
      <c r="E44" s="14">
        <v>0.7</v>
      </c>
      <c r="F44" s="14">
        <v>0.081221</v>
      </c>
      <c r="G44" s="14">
        <f>SUM(C44:F44)</f>
        <v>5.581806</v>
      </c>
      <c r="H44" s="9"/>
      <c r="I44" s="9"/>
    </row>
    <row r="45" spans="1:9" ht="15">
      <c r="A45" s="4"/>
      <c r="B45" s="56"/>
      <c r="C45" s="56"/>
      <c r="D45" s="56"/>
      <c r="E45" s="56"/>
      <c r="F45" s="56"/>
      <c r="G45" s="56"/>
      <c r="H45" s="56"/>
      <c r="I45" s="9"/>
    </row>
    <row r="46" spans="2:9" ht="15">
      <c r="B46" s="55" t="s">
        <v>21</v>
      </c>
      <c r="C46" s="55"/>
      <c r="D46" s="55"/>
      <c r="E46" s="55"/>
      <c r="F46" s="55"/>
      <c r="G46" s="55"/>
      <c r="I46" s="9"/>
    </row>
    <row r="47" spans="2:9" ht="15">
      <c r="B47" s="46" t="s">
        <v>22</v>
      </c>
      <c r="C47" s="47">
        <v>81472</v>
      </c>
      <c r="D47" s="47">
        <v>57403</v>
      </c>
      <c r="E47" s="47">
        <v>10340</v>
      </c>
      <c r="F47" s="47">
        <v>6987</v>
      </c>
      <c r="G47" s="47">
        <f>SUM(C47:F47)</f>
        <v>156202</v>
      </c>
      <c r="H47" s="9"/>
      <c r="I47" s="9"/>
    </row>
    <row r="48" spans="2:9" ht="15">
      <c r="B48" s="46" t="s">
        <v>23</v>
      </c>
      <c r="C48" s="47">
        <v>31044</v>
      </c>
      <c r="D48" s="47">
        <v>11844.830413000001</v>
      </c>
      <c r="E48" s="47">
        <v>4064.223667</v>
      </c>
      <c r="F48" s="47">
        <v>1044.27</v>
      </c>
      <c r="G48" s="47">
        <f>SUM(C48:F48)</f>
        <v>47997.32408</v>
      </c>
      <c r="H48" s="9"/>
      <c r="I48" s="9"/>
    </row>
    <row r="49" spans="1:8" ht="15">
      <c r="A49" s="4"/>
      <c r="B49" s="56"/>
      <c r="C49" s="56"/>
      <c r="D49" s="56"/>
      <c r="E49" s="56"/>
      <c r="F49" s="56"/>
      <c r="G49" s="56"/>
      <c r="H49" s="56"/>
    </row>
    <row r="50" spans="2:7" ht="21">
      <c r="B50" s="64" t="s">
        <v>82</v>
      </c>
      <c r="C50" s="65"/>
      <c r="D50" s="65"/>
      <c r="E50" s="65"/>
      <c r="F50" s="65"/>
      <c r="G50" s="66"/>
    </row>
    <row r="51" spans="1:8" ht="15">
      <c r="A51" s="4"/>
      <c r="B51" s="77"/>
      <c r="C51" s="77"/>
      <c r="D51" s="77"/>
      <c r="E51" s="77"/>
      <c r="F51" s="77"/>
      <c r="G51" s="77"/>
      <c r="H51" s="77"/>
    </row>
    <row r="52" spans="2:7" ht="15">
      <c r="B52" s="55" t="s">
        <v>92</v>
      </c>
      <c r="C52" s="55"/>
      <c r="D52" s="55"/>
      <c r="E52" s="55"/>
      <c r="F52" s="55"/>
      <c r="G52" s="55"/>
    </row>
    <row r="53" spans="2:7" ht="15">
      <c r="B53" s="70" t="s">
        <v>24</v>
      </c>
      <c r="C53" s="70"/>
      <c r="D53" s="70"/>
      <c r="E53" s="70"/>
      <c r="F53" s="70"/>
      <c r="G53" s="70"/>
    </row>
    <row r="54" spans="2:7" ht="15">
      <c r="B54" s="46" t="s">
        <v>25</v>
      </c>
      <c r="C54" s="47">
        <v>127306</v>
      </c>
      <c r="D54" s="47">
        <v>9421</v>
      </c>
      <c r="E54" s="47">
        <v>3571</v>
      </c>
      <c r="F54" s="47">
        <v>1585</v>
      </c>
      <c r="G54" s="47">
        <f aca="true" t="shared" si="0" ref="G54:G70">SUM(C54:F54)</f>
        <v>141883</v>
      </c>
    </row>
    <row r="55" spans="2:7" ht="15">
      <c r="B55" s="46" t="s">
        <v>26</v>
      </c>
      <c r="C55" s="47">
        <v>35472.293828</v>
      </c>
      <c r="D55" s="47">
        <v>10391.67989600007</v>
      </c>
      <c r="E55" s="47">
        <v>3590.985621</v>
      </c>
      <c r="F55" s="47">
        <v>1356</v>
      </c>
      <c r="G55" s="47">
        <f t="shared" si="0"/>
        <v>50810.95934500007</v>
      </c>
    </row>
    <row r="56" spans="2:7" ht="15">
      <c r="B56" s="46" t="s">
        <v>27</v>
      </c>
      <c r="C56" s="47">
        <v>7.93508554192261</v>
      </c>
      <c r="D56" s="47">
        <v>36.48525650332446</v>
      </c>
      <c r="E56" s="47">
        <v>22</v>
      </c>
      <c r="F56" s="47">
        <v>20</v>
      </c>
      <c r="G56" s="47">
        <f>AVERAGE(C56:F56)</f>
        <v>21.605085511311767</v>
      </c>
    </row>
    <row r="57" spans="2:7" ht="15">
      <c r="B57" s="46" t="s">
        <v>28</v>
      </c>
      <c r="C57" s="47">
        <v>1014562</v>
      </c>
      <c r="D57" s="47">
        <v>372363</v>
      </c>
      <c r="E57" s="47">
        <v>91995</v>
      </c>
      <c r="F57" s="47">
        <v>28421</v>
      </c>
      <c r="G57" s="47">
        <f t="shared" si="0"/>
        <v>1507341</v>
      </c>
    </row>
    <row r="58" spans="2:7" ht="15">
      <c r="B58" s="46" t="s">
        <v>109</v>
      </c>
      <c r="C58" s="47">
        <v>1054109.147577</v>
      </c>
      <c r="D58" s="47">
        <v>370805.281225</v>
      </c>
      <c r="E58" s="47">
        <v>94427.578081</v>
      </c>
      <c r="F58" s="47">
        <v>27187</v>
      </c>
      <c r="G58" s="47">
        <f t="shared" si="0"/>
        <v>1546529.006883</v>
      </c>
    </row>
    <row r="59" spans="2:7" ht="15">
      <c r="B59" s="63" t="s">
        <v>29</v>
      </c>
      <c r="C59" s="63"/>
      <c r="D59" s="63"/>
      <c r="E59" s="63"/>
      <c r="F59" s="63"/>
      <c r="G59" s="63"/>
    </row>
    <row r="60" spans="2:7" ht="15">
      <c r="B60" s="46" t="s">
        <v>25</v>
      </c>
      <c r="C60" s="27">
        <v>0</v>
      </c>
      <c r="D60" s="20">
        <v>6</v>
      </c>
      <c r="E60" s="27">
        <v>0</v>
      </c>
      <c r="F60" s="27">
        <v>0</v>
      </c>
      <c r="G60" s="47">
        <f t="shared" si="0"/>
        <v>6</v>
      </c>
    </row>
    <row r="61" spans="2:7" ht="15">
      <c r="B61" s="46" t="s">
        <v>26</v>
      </c>
      <c r="C61" s="27">
        <v>0</v>
      </c>
      <c r="D61" s="16">
        <v>2.216987</v>
      </c>
      <c r="E61" s="27">
        <v>0</v>
      </c>
      <c r="F61" s="27">
        <v>0</v>
      </c>
      <c r="G61" s="16">
        <f t="shared" si="0"/>
        <v>2.216987</v>
      </c>
    </row>
    <row r="62" spans="2:7" ht="15">
      <c r="B62" s="46" t="s">
        <v>27</v>
      </c>
      <c r="C62" s="27">
        <v>0</v>
      </c>
      <c r="D62" s="47">
        <v>10.573890600170412</v>
      </c>
      <c r="E62" s="27">
        <v>0</v>
      </c>
      <c r="F62" s="27">
        <v>0</v>
      </c>
      <c r="G62" s="47">
        <f>AVERAGE(C62:F62)</f>
        <v>2.643472650042603</v>
      </c>
    </row>
    <row r="63" spans="2:7" ht="15">
      <c r="B63" s="46" t="s">
        <v>28</v>
      </c>
      <c r="C63" s="27">
        <v>0</v>
      </c>
      <c r="D63" s="20">
        <v>89</v>
      </c>
      <c r="E63" s="27">
        <v>0</v>
      </c>
      <c r="F63" s="27">
        <v>0</v>
      </c>
      <c r="G63" s="47">
        <f t="shared" si="0"/>
        <v>89</v>
      </c>
    </row>
    <row r="64" spans="2:7" ht="15">
      <c r="B64" s="46" t="s">
        <v>109</v>
      </c>
      <c r="C64" s="27">
        <v>0</v>
      </c>
      <c r="D64" s="16">
        <v>108.385775</v>
      </c>
      <c r="E64" s="27">
        <v>0</v>
      </c>
      <c r="F64" s="27">
        <v>0</v>
      </c>
      <c r="G64" s="16">
        <f t="shared" si="0"/>
        <v>108.385775</v>
      </c>
    </row>
    <row r="65" spans="2:7" ht="15">
      <c r="B65" s="70" t="s">
        <v>31</v>
      </c>
      <c r="C65" s="70"/>
      <c r="D65" s="70"/>
      <c r="E65" s="70"/>
      <c r="F65" s="70"/>
      <c r="G65" s="70"/>
    </row>
    <row r="66" spans="2:7" ht="15">
      <c r="B66" s="46" t="s">
        <v>25</v>
      </c>
      <c r="C66" s="44">
        <v>7201</v>
      </c>
      <c r="D66" s="44">
        <v>4175</v>
      </c>
      <c r="E66" s="44">
        <v>1496</v>
      </c>
      <c r="F66" s="44">
        <v>122</v>
      </c>
      <c r="G66" s="44">
        <f t="shared" si="0"/>
        <v>12994</v>
      </c>
    </row>
    <row r="67" spans="2:7" ht="15">
      <c r="B67" s="46" t="s">
        <v>26</v>
      </c>
      <c r="C67" s="44">
        <v>2897.454621</v>
      </c>
      <c r="D67" s="44">
        <v>3434.9388190000072</v>
      </c>
      <c r="E67" s="44">
        <v>828.231391</v>
      </c>
      <c r="F67" s="44">
        <v>57</v>
      </c>
      <c r="G67" s="44">
        <f t="shared" si="0"/>
        <v>7217.624831000007</v>
      </c>
    </row>
    <row r="68" spans="2:7" ht="15">
      <c r="B68" s="46" t="s">
        <v>27</v>
      </c>
      <c r="C68" s="44">
        <v>26.0416608804333</v>
      </c>
      <c r="D68" s="44">
        <v>50.5099573166517</v>
      </c>
      <c r="E68" s="44">
        <v>39</v>
      </c>
      <c r="F68" s="44">
        <v>50</v>
      </c>
      <c r="G68" s="44">
        <f>AVERAGE(C68:F68)</f>
        <v>41.387904549271255</v>
      </c>
    </row>
    <row r="69" spans="2:7" ht="15">
      <c r="B69" s="46" t="s">
        <v>28</v>
      </c>
      <c r="C69" s="44">
        <v>154384</v>
      </c>
      <c r="D69" s="44">
        <v>156540</v>
      </c>
      <c r="E69" s="44">
        <v>39005</v>
      </c>
      <c r="F69" s="44">
        <v>14673</v>
      </c>
      <c r="G69" s="44">
        <f t="shared" si="0"/>
        <v>364602</v>
      </c>
    </row>
    <row r="70" spans="2:7" ht="15">
      <c r="B70" s="46" t="s">
        <v>109</v>
      </c>
      <c r="C70" s="44">
        <v>98154.50312899999</v>
      </c>
      <c r="D70" s="44">
        <v>103408.771584</v>
      </c>
      <c r="E70" s="44">
        <v>16865.155882</v>
      </c>
      <c r="F70" s="44">
        <v>4635</v>
      </c>
      <c r="G70" s="44">
        <f t="shared" si="0"/>
        <v>223063.43059499998</v>
      </c>
    </row>
    <row r="71" spans="2:7" ht="15">
      <c r="B71" s="74" t="s">
        <v>32</v>
      </c>
      <c r="C71" s="75"/>
      <c r="D71" s="75"/>
      <c r="E71" s="75"/>
      <c r="F71" s="75"/>
      <c r="G71" s="76"/>
    </row>
    <row r="72" spans="2:7" ht="15">
      <c r="B72" s="25" t="s">
        <v>25</v>
      </c>
      <c r="C72" s="26">
        <v>134507</v>
      </c>
      <c r="D72" s="26">
        <v>13602</v>
      </c>
      <c r="E72" s="26">
        <v>5067</v>
      </c>
      <c r="F72" s="26">
        <v>1707</v>
      </c>
      <c r="G72" s="26">
        <f>SUM(C72:F72)</f>
        <v>154883</v>
      </c>
    </row>
    <row r="73" spans="2:7" ht="15">
      <c r="B73" s="25" t="s">
        <v>26</v>
      </c>
      <c r="C73" s="26">
        <v>38369.748449</v>
      </c>
      <c r="D73" s="26">
        <v>13828.835702000077</v>
      </c>
      <c r="E73" s="26">
        <v>4419.217012</v>
      </c>
      <c r="F73" s="26">
        <v>1413</v>
      </c>
      <c r="G73" s="29">
        <f>SUM(C73:F73)</f>
        <v>58030.80116300008</v>
      </c>
    </row>
    <row r="74" spans="2:7" ht="15">
      <c r="B74" s="25" t="s">
        <v>27</v>
      </c>
      <c r="C74" s="26">
        <v>16.988373211177954</v>
      </c>
      <c r="D74" s="26">
        <v>32.52303480671552</v>
      </c>
      <c r="E74" s="26">
        <v>27</v>
      </c>
      <c r="F74" s="26">
        <v>22</v>
      </c>
      <c r="G74" s="26">
        <f>AVERAGE(C74:F74)</f>
        <v>24.627852004473368</v>
      </c>
    </row>
    <row r="75" spans="2:7" ht="15">
      <c r="B75" s="25" t="s">
        <v>28</v>
      </c>
      <c r="C75" s="26">
        <v>1168946</v>
      </c>
      <c r="D75" s="26">
        <v>528992</v>
      </c>
      <c r="E75" s="26">
        <v>131000</v>
      </c>
      <c r="F75" s="26">
        <v>43094</v>
      </c>
      <c r="G75" s="26">
        <f>SUM(C75:F75)</f>
        <v>1872032</v>
      </c>
    </row>
    <row r="76" spans="2:7" ht="15">
      <c r="B76" s="25" t="s">
        <v>109</v>
      </c>
      <c r="C76" s="26">
        <v>1152263.6507060002</v>
      </c>
      <c r="D76" s="26">
        <v>474322.438584</v>
      </c>
      <c r="E76" s="26">
        <v>111292.733963</v>
      </c>
      <c r="F76" s="26">
        <v>31822</v>
      </c>
      <c r="G76" s="29">
        <f>SUM(C76:F76)</f>
        <v>1769700.8232530002</v>
      </c>
    </row>
    <row r="77" spans="1:8" ht="15">
      <c r="A77" s="4"/>
      <c r="B77" s="56"/>
      <c r="C77" s="56"/>
      <c r="D77" s="56"/>
      <c r="E77" s="56"/>
      <c r="F77" s="56"/>
      <c r="G77" s="56"/>
      <c r="H77" s="56"/>
    </row>
    <row r="78" spans="2:7" ht="15">
      <c r="B78" s="60" t="s">
        <v>30</v>
      </c>
      <c r="C78" s="61"/>
      <c r="D78" s="61"/>
      <c r="E78" s="61"/>
      <c r="F78" s="61"/>
      <c r="G78" s="62"/>
    </row>
    <row r="79" spans="2:7" ht="15">
      <c r="B79" s="71" t="s">
        <v>24</v>
      </c>
      <c r="C79" s="72"/>
      <c r="D79" s="72"/>
      <c r="E79" s="72"/>
      <c r="F79" s="72"/>
      <c r="G79" s="73"/>
    </row>
    <row r="80" spans="2:7" ht="15">
      <c r="B80" s="46" t="s">
        <v>25</v>
      </c>
      <c r="C80" s="27">
        <v>14</v>
      </c>
      <c r="D80" s="27">
        <v>0</v>
      </c>
      <c r="E80" s="27">
        <v>0</v>
      </c>
      <c r="F80" s="27" t="s">
        <v>111</v>
      </c>
      <c r="G80" s="27">
        <f>SUM(C80:F80)</f>
        <v>14</v>
      </c>
    </row>
    <row r="81" spans="2:7" ht="15">
      <c r="B81" s="46" t="s">
        <v>26</v>
      </c>
      <c r="C81" s="35">
        <v>473</v>
      </c>
      <c r="D81" s="35">
        <v>0</v>
      </c>
      <c r="E81" s="27">
        <v>0</v>
      </c>
      <c r="F81" s="35" t="s">
        <v>111</v>
      </c>
      <c r="G81" s="35">
        <f>SUM(C81:F81)</f>
        <v>473</v>
      </c>
    </row>
    <row r="82" spans="2:7" ht="15">
      <c r="B82" s="46" t="s">
        <v>27</v>
      </c>
      <c r="C82" s="35">
        <v>291</v>
      </c>
      <c r="D82" s="35">
        <v>0</v>
      </c>
      <c r="E82" s="27">
        <v>0</v>
      </c>
      <c r="F82" s="35" t="s">
        <v>111</v>
      </c>
      <c r="G82" s="35">
        <f>AVERAGE(C82:F82)</f>
        <v>97</v>
      </c>
    </row>
    <row r="83" spans="2:7" ht="15">
      <c r="B83" s="46" t="s">
        <v>28</v>
      </c>
      <c r="C83" s="35">
        <v>1015</v>
      </c>
      <c r="D83" s="35">
        <v>151</v>
      </c>
      <c r="E83" s="35">
        <v>7</v>
      </c>
      <c r="F83" s="35">
        <v>1</v>
      </c>
      <c r="G83" s="35">
        <f>SUM(C83:F83)</f>
        <v>1174</v>
      </c>
    </row>
    <row r="84" spans="2:7" ht="15">
      <c r="B84" s="46" t="s">
        <v>109</v>
      </c>
      <c r="C84" s="35">
        <v>19788</v>
      </c>
      <c r="D84" s="35">
        <v>1909</v>
      </c>
      <c r="E84" s="35">
        <v>90</v>
      </c>
      <c r="F84" s="35">
        <v>16</v>
      </c>
      <c r="G84" s="35">
        <f>SUM(C84:F84)</f>
        <v>21803</v>
      </c>
    </row>
    <row r="85" spans="2:7" ht="15">
      <c r="B85" s="71" t="s">
        <v>29</v>
      </c>
      <c r="C85" s="72"/>
      <c r="D85" s="72"/>
      <c r="E85" s="72"/>
      <c r="F85" s="72"/>
      <c r="G85" s="73"/>
    </row>
    <row r="86" spans="2:7" ht="15">
      <c r="B86" s="46" t="s">
        <v>25</v>
      </c>
      <c r="C86" s="27">
        <v>0</v>
      </c>
      <c r="D86" s="27">
        <v>0</v>
      </c>
      <c r="E86" s="27">
        <v>0</v>
      </c>
      <c r="F86" s="27" t="s">
        <v>111</v>
      </c>
      <c r="G86" s="44">
        <f>SUM(C86:F86)</f>
        <v>0</v>
      </c>
    </row>
    <row r="87" spans="2:7" ht="15">
      <c r="B87" s="46" t="s">
        <v>26</v>
      </c>
      <c r="C87" s="27">
        <v>0</v>
      </c>
      <c r="D87" s="27">
        <v>0</v>
      </c>
      <c r="E87" s="27">
        <v>0</v>
      </c>
      <c r="F87" s="27" t="s">
        <v>111</v>
      </c>
      <c r="G87" s="44">
        <f>SUM(C87:F87)</f>
        <v>0</v>
      </c>
    </row>
    <row r="88" spans="2:7" ht="15">
      <c r="B88" s="46" t="s">
        <v>27</v>
      </c>
      <c r="C88" s="27">
        <v>0</v>
      </c>
      <c r="D88" s="27">
        <v>0</v>
      </c>
      <c r="E88" s="27">
        <v>0</v>
      </c>
      <c r="F88" s="27" t="s">
        <v>111</v>
      </c>
      <c r="G88" s="44">
        <f>AVERAGE(C88:F88)</f>
        <v>0</v>
      </c>
    </row>
    <row r="89" spans="2:7" ht="15">
      <c r="B89" s="46" t="s">
        <v>28</v>
      </c>
      <c r="C89" s="27">
        <v>0</v>
      </c>
      <c r="D89" s="27">
        <v>0</v>
      </c>
      <c r="E89" s="27">
        <v>0</v>
      </c>
      <c r="F89" s="27" t="s">
        <v>111</v>
      </c>
      <c r="G89" s="44">
        <f>SUM(C89:F89)</f>
        <v>0</v>
      </c>
    </row>
    <row r="90" spans="2:7" ht="15">
      <c r="B90" s="46" t="s">
        <v>109</v>
      </c>
      <c r="C90" s="27">
        <v>0</v>
      </c>
      <c r="D90" s="27">
        <v>0</v>
      </c>
      <c r="E90" s="27">
        <v>0</v>
      </c>
      <c r="F90" s="27" t="s">
        <v>111</v>
      </c>
      <c r="G90" s="44">
        <f>SUM(C90:F90)</f>
        <v>0</v>
      </c>
    </row>
    <row r="91" spans="2:7" ht="15">
      <c r="B91" s="71" t="s">
        <v>31</v>
      </c>
      <c r="C91" s="72"/>
      <c r="D91" s="72"/>
      <c r="E91" s="72"/>
      <c r="F91" s="72"/>
      <c r="G91" s="73"/>
    </row>
    <row r="92" spans="2:7" ht="15">
      <c r="B92" s="46" t="s">
        <v>25</v>
      </c>
      <c r="C92" s="46">
        <v>1</v>
      </c>
      <c r="D92" s="27">
        <v>0</v>
      </c>
      <c r="E92" s="27">
        <v>0</v>
      </c>
      <c r="F92" s="27" t="s">
        <v>111</v>
      </c>
      <c r="G92" s="44">
        <f>SUM(C92:F92)</f>
        <v>1</v>
      </c>
    </row>
    <row r="93" spans="2:7" ht="15">
      <c r="B93" s="46" t="s">
        <v>26</v>
      </c>
      <c r="C93" s="43">
        <v>38</v>
      </c>
      <c r="D93" s="27">
        <v>0</v>
      </c>
      <c r="E93" s="27">
        <v>0</v>
      </c>
      <c r="F93" s="27" t="s">
        <v>111</v>
      </c>
      <c r="G93" s="44">
        <f>SUM(C93:F93)</f>
        <v>38</v>
      </c>
    </row>
    <row r="94" spans="2:7" ht="15">
      <c r="B94" s="46" t="s">
        <v>27</v>
      </c>
      <c r="C94" s="49">
        <v>312</v>
      </c>
      <c r="D94" s="27">
        <v>0</v>
      </c>
      <c r="E94" s="27">
        <v>0</v>
      </c>
      <c r="F94" s="27" t="s">
        <v>111</v>
      </c>
      <c r="G94" s="44">
        <f>AVERAGE(C94:F94)</f>
        <v>104</v>
      </c>
    </row>
    <row r="95" spans="2:7" ht="15">
      <c r="B95" s="46" t="s">
        <v>28</v>
      </c>
      <c r="C95" s="49">
        <v>15</v>
      </c>
      <c r="D95" s="27">
        <v>0</v>
      </c>
      <c r="E95" s="27">
        <v>0</v>
      </c>
      <c r="F95" s="27" t="s">
        <v>111</v>
      </c>
      <c r="G95" s="44">
        <f>SUM(C95:F95)</f>
        <v>15</v>
      </c>
    </row>
    <row r="96" spans="2:7" ht="15">
      <c r="B96" s="46" t="s">
        <v>109</v>
      </c>
      <c r="C96" s="50">
        <v>228</v>
      </c>
      <c r="D96" s="27">
        <v>0</v>
      </c>
      <c r="E96" s="27">
        <v>0</v>
      </c>
      <c r="F96" s="27" t="s">
        <v>111</v>
      </c>
      <c r="G96" s="14">
        <f>SUM(C96:F96)</f>
        <v>228</v>
      </c>
    </row>
    <row r="97" spans="2:7" ht="15">
      <c r="B97" s="74" t="s">
        <v>91</v>
      </c>
      <c r="C97" s="75"/>
      <c r="D97" s="75"/>
      <c r="E97" s="75"/>
      <c r="F97" s="75"/>
      <c r="G97" s="76"/>
    </row>
    <row r="98" spans="2:7" ht="15">
      <c r="B98" s="25" t="s">
        <v>25</v>
      </c>
      <c r="C98" s="26">
        <v>15</v>
      </c>
      <c r="D98" s="25">
        <v>0</v>
      </c>
      <c r="E98" s="26">
        <v>0</v>
      </c>
      <c r="F98" s="28" t="s">
        <v>111</v>
      </c>
      <c r="G98" s="26">
        <f>SUM(C98:F98)</f>
        <v>15</v>
      </c>
    </row>
    <row r="99" spans="2:7" ht="15">
      <c r="B99" s="25" t="s">
        <v>26</v>
      </c>
      <c r="C99" s="26">
        <v>511</v>
      </c>
      <c r="D99" s="25">
        <v>0</v>
      </c>
      <c r="E99" s="26">
        <v>0</v>
      </c>
      <c r="F99" s="28" t="s">
        <v>111</v>
      </c>
      <c r="G99" s="29">
        <f>SUM(C99:F99)</f>
        <v>511</v>
      </c>
    </row>
    <row r="100" spans="2:7" ht="15">
      <c r="B100" s="25" t="s">
        <v>27</v>
      </c>
      <c r="C100" s="26">
        <v>301.5</v>
      </c>
      <c r="D100" s="25">
        <v>0</v>
      </c>
      <c r="E100" s="26">
        <v>0</v>
      </c>
      <c r="F100" s="28" t="s">
        <v>111</v>
      </c>
      <c r="G100" s="26">
        <f>AVERAGE(C100:F100)</f>
        <v>100.5</v>
      </c>
    </row>
    <row r="101" spans="2:7" ht="15">
      <c r="B101" s="25" t="s">
        <v>28</v>
      </c>
      <c r="C101" s="26">
        <v>1030</v>
      </c>
      <c r="D101" s="25">
        <v>151</v>
      </c>
      <c r="E101" s="25">
        <v>7</v>
      </c>
      <c r="F101" s="39">
        <v>1</v>
      </c>
      <c r="G101" s="26">
        <f>SUM(C101:F101)</f>
        <v>1189</v>
      </c>
    </row>
    <row r="102" spans="2:7" ht="15">
      <c r="B102" s="25" t="s">
        <v>109</v>
      </c>
      <c r="C102" s="26">
        <v>20016</v>
      </c>
      <c r="D102" s="25">
        <v>1909</v>
      </c>
      <c r="E102" s="25">
        <v>90</v>
      </c>
      <c r="F102" s="39">
        <v>16</v>
      </c>
      <c r="G102" s="29">
        <f>SUM(C102:F102)</f>
        <v>22031</v>
      </c>
    </row>
    <row r="103" spans="1:8" ht="15">
      <c r="A103" s="4"/>
      <c r="B103" s="56"/>
      <c r="C103" s="56"/>
      <c r="D103" s="56"/>
      <c r="E103" s="56"/>
      <c r="F103" s="56"/>
      <c r="G103" s="56"/>
      <c r="H103" s="56"/>
    </row>
    <row r="104" spans="2:7" ht="15">
      <c r="B104" s="55" t="s">
        <v>41</v>
      </c>
      <c r="C104" s="55"/>
      <c r="D104" s="55"/>
      <c r="E104" s="55"/>
      <c r="F104" s="55"/>
      <c r="G104" s="55"/>
    </row>
    <row r="105" spans="2:7" ht="15">
      <c r="B105" s="70" t="s">
        <v>40</v>
      </c>
      <c r="C105" s="70"/>
      <c r="D105" s="70"/>
      <c r="E105" s="70"/>
      <c r="F105" s="70"/>
      <c r="G105" s="70"/>
    </row>
    <row r="106" spans="2:7" ht="15">
      <c r="B106" s="46" t="s">
        <v>37</v>
      </c>
      <c r="C106" s="16">
        <v>2.16</v>
      </c>
      <c r="D106" s="19">
        <v>2.7570096463022167</v>
      </c>
      <c r="E106" s="19">
        <v>2.82</v>
      </c>
      <c r="F106" s="19">
        <v>2.49</v>
      </c>
      <c r="G106" s="19">
        <f>AVERAGE(C106:F106)</f>
        <v>2.5567524115755544</v>
      </c>
    </row>
    <row r="107" spans="2:7" ht="15">
      <c r="B107" s="46" t="s">
        <v>38</v>
      </c>
      <c r="C107" s="16">
        <v>2.16</v>
      </c>
      <c r="D107" s="19">
        <v>2.648496240601536</v>
      </c>
      <c r="E107" s="46">
        <v>2.69</v>
      </c>
      <c r="F107" s="19">
        <v>2.19</v>
      </c>
      <c r="G107" s="19">
        <f>AVERAGE(C107:F107)</f>
        <v>2.422124060150384</v>
      </c>
    </row>
    <row r="108" spans="2:7" ht="15">
      <c r="B108" s="46" t="s">
        <v>39</v>
      </c>
      <c r="C108" s="16">
        <v>2.19</v>
      </c>
      <c r="D108" s="19">
        <v>2.5319047619047925</v>
      </c>
      <c r="E108" s="46">
        <v>2.6</v>
      </c>
      <c r="F108" s="19">
        <v>1.69</v>
      </c>
      <c r="G108" s="19">
        <f>AVERAGE(C108:F108)</f>
        <v>2.252976190476198</v>
      </c>
    </row>
    <row r="109" spans="2:7" ht="15">
      <c r="B109" s="70" t="s">
        <v>85</v>
      </c>
      <c r="C109" s="70"/>
      <c r="D109" s="70"/>
      <c r="E109" s="70"/>
      <c r="F109" s="70"/>
      <c r="G109" s="70"/>
    </row>
    <row r="110" spans="2:7" ht="15">
      <c r="B110" s="46" t="s">
        <v>37</v>
      </c>
      <c r="C110" s="16">
        <v>0.99</v>
      </c>
      <c r="D110" s="19">
        <v>0.7114285714285711</v>
      </c>
      <c r="E110" s="46">
        <v>1.09</v>
      </c>
      <c r="F110" s="19">
        <v>1.99</v>
      </c>
      <c r="G110" s="19">
        <f>AVERAGE(C110:F110)</f>
        <v>1.1953571428571428</v>
      </c>
    </row>
    <row r="111" spans="2:7" ht="15">
      <c r="B111" s="46" t="s">
        <v>38</v>
      </c>
      <c r="C111" s="16">
        <v>1.82</v>
      </c>
      <c r="D111" s="19">
        <v>1.0122499999999999</v>
      </c>
      <c r="E111" s="46">
        <v>1.93</v>
      </c>
      <c r="F111" s="19">
        <v>1.99</v>
      </c>
      <c r="G111" s="19">
        <f>AVERAGE(C111:F111)</f>
        <v>1.6880625</v>
      </c>
    </row>
    <row r="112" spans="2:7" ht="15">
      <c r="B112" s="46" t="s">
        <v>39</v>
      </c>
      <c r="C112" s="16">
        <v>1.89</v>
      </c>
      <c r="D112" s="19">
        <v>1.8799999999999966</v>
      </c>
      <c r="E112" s="19">
        <v>1.91</v>
      </c>
      <c r="F112" s="19">
        <v>1.69</v>
      </c>
      <c r="G112" s="19">
        <f>AVERAGE(C112:F112)</f>
        <v>1.842499999999999</v>
      </c>
    </row>
    <row r="113" spans="1:9" ht="15">
      <c r="A113" s="4"/>
      <c r="B113" s="56"/>
      <c r="C113" s="56"/>
      <c r="D113" s="56"/>
      <c r="E113" s="56"/>
      <c r="F113" s="56"/>
      <c r="G113" s="56"/>
      <c r="H113" s="56"/>
      <c r="I113" s="56"/>
    </row>
    <row r="114" spans="2:7" ht="15">
      <c r="B114" s="70" t="s">
        <v>42</v>
      </c>
      <c r="C114" s="70"/>
      <c r="D114" s="70"/>
      <c r="E114" s="70"/>
      <c r="F114" s="70"/>
      <c r="G114" s="70"/>
    </row>
    <row r="115" spans="2:7" ht="15">
      <c r="B115" s="46" t="s">
        <v>37</v>
      </c>
      <c r="C115" s="16">
        <v>1.39</v>
      </c>
      <c r="D115" s="19">
        <v>1.7730555555555496</v>
      </c>
      <c r="E115" s="46">
        <v>1.86</v>
      </c>
      <c r="F115" s="19">
        <v>1.65</v>
      </c>
      <c r="G115" s="19">
        <f>AVERAGE(C115:F115)</f>
        <v>1.6682638888888874</v>
      </c>
    </row>
    <row r="116" spans="2:7" ht="15">
      <c r="B116" s="46" t="s">
        <v>38</v>
      </c>
      <c r="C116" s="16">
        <v>1.49</v>
      </c>
      <c r="D116" s="19">
        <v>1.850000000000008</v>
      </c>
      <c r="E116" s="46">
        <v>1.86</v>
      </c>
      <c r="F116" s="19">
        <v>1.69</v>
      </c>
      <c r="G116" s="19">
        <f>AVERAGE(C116:F116)</f>
        <v>1.722500000000002</v>
      </c>
    </row>
    <row r="117" spans="2:7" ht="15">
      <c r="B117" s="46" t="s">
        <v>39</v>
      </c>
      <c r="C117" s="16">
        <v>1.59</v>
      </c>
      <c r="D117" s="19">
        <v>1.7899999999999703</v>
      </c>
      <c r="E117" s="19">
        <v>1.86</v>
      </c>
      <c r="F117" s="19">
        <v>1.6</v>
      </c>
      <c r="G117" s="19">
        <f>AVERAGE(C117:F117)</f>
        <v>1.7099999999999929</v>
      </c>
    </row>
    <row r="118" spans="2:7" ht="15">
      <c r="B118" s="71" t="s">
        <v>86</v>
      </c>
      <c r="C118" s="72"/>
      <c r="D118" s="72"/>
      <c r="E118" s="72"/>
      <c r="F118" s="72"/>
      <c r="G118" s="73"/>
    </row>
    <row r="119" spans="2:7" ht="15">
      <c r="B119" s="46" t="s">
        <v>37</v>
      </c>
      <c r="C119" s="16">
        <v>0.69</v>
      </c>
      <c r="D119" s="46">
        <v>0.77</v>
      </c>
      <c r="E119" s="46">
        <v>0</v>
      </c>
      <c r="F119" s="19">
        <v>0.79</v>
      </c>
      <c r="G119" s="19">
        <f>AVERAGE(C119:F119)</f>
        <v>0.5625</v>
      </c>
    </row>
    <row r="120" spans="2:7" ht="15">
      <c r="B120" s="46" t="s">
        <v>38</v>
      </c>
      <c r="C120" s="16">
        <v>1.09</v>
      </c>
      <c r="D120" s="19">
        <v>1</v>
      </c>
      <c r="E120" s="46">
        <v>0</v>
      </c>
      <c r="F120" s="19">
        <v>1.69</v>
      </c>
      <c r="G120" s="19">
        <f>AVERAGE(C120:F120)</f>
        <v>0.945</v>
      </c>
    </row>
    <row r="121" spans="2:7" ht="15">
      <c r="B121" s="46" t="s">
        <v>39</v>
      </c>
      <c r="C121" s="16">
        <v>1.29</v>
      </c>
      <c r="D121" s="19">
        <v>1.4699999999999995</v>
      </c>
      <c r="E121" s="46">
        <v>0</v>
      </c>
      <c r="F121" s="19">
        <v>1.6</v>
      </c>
      <c r="G121" s="19">
        <f>AVERAGE(C121:F121)</f>
        <v>1.0899999999999999</v>
      </c>
    </row>
    <row r="122" spans="1:8" ht="15">
      <c r="A122" s="4"/>
      <c r="B122" s="56" t="s">
        <v>112</v>
      </c>
      <c r="C122" s="56"/>
      <c r="D122" s="56"/>
      <c r="E122" s="56"/>
      <c r="F122" s="56"/>
      <c r="G122" s="56"/>
      <c r="H122" s="56"/>
    </row>
    <row r="123" spans="2:7" ht="15">
      <c r="B123" s="60" t="s">
        <v>43</v>
      </c>
      <c r="C123" s="61"/>
      <c r="D123" s="61"/>
      <c r="E123" s="61"/>
      <c r="F123" s="61"/>
      <c r="G123" s="62"/>
    </row>
    <row r="124" spans="2:8" ht="15">
      <c r="B124" s="2" t="s">
        <v>106</v>
      </c>
      <c r="C124" s="16">
        <v>5.64814231029053</v>
      </c>
      <c r="D124" s="17">
        <v>0</v>
      </c>
      <c r="E124" s="37">
        <v>0</v>
      </c>
      <c r="F124" s="27" t="s">
        <v>111</v>
      </c>
      <c r="G124" s="16">
        <f>AVERAGE(C124:F124)</f>
        <v>1.8827141034301766</v>
      </c>
      <c r="H124" s="3"/>
    </row>
    <row r="125" spans="2:7" ht="15">
      <c r="B125" s="60" t="s">
        <v>93</v>
      </c>
      <c r="C125" s="61"/>
      <c r="D125" s="61"/>
      <c r="E125" s="61"/>
      <c r="F125" s="61"/>
      <c r="G125" s="62"/>
    </row>
    <row r="126" spans="2:7" ht="15">
      <c r="B126" s="5" t="s">
        <v>107</v>
      </c>
      <c r="C126" s="16">
        <v>1.88460825191946</v>
      </c>
      <c r="D126" s="16">
        <v>2.03533727496675</v>
      </c>
      <c r="E126" s="16">
        <v>2.192305</v>
      </c>
      <c r="F126" s="17">
        <v>2.25</v>
      </c>
      <c r="G126" s="16">
        <f>AVERAGE(C126:F126)</f>
        <v>2.0905626317215527</v>
      </c>
    </row>
    <row r="127" spans="1:8" ht="15">
      <c r="A127" s="4"/>
      <c r="B127" s="69"/>
      <c r="C127" s="69"/>
      <c r="D127" s="69"/>
      <c r="E127" s="69"/>
      <c r="F127" s="69"/>
      <c r="G127" s="69"/>
      <c r="H127" s="69"/>
    </row>
    <row r="128" spans="2:7" ht="15">
      <c r="B128" s="55" t="s">
        <v>44</v>
      </c>
      <c r="C128" s="55"/>
      <c r="D128" s="55"/>
      <c r="E128" s="55"/>
      <c r="F128" s="55"/>
      <c r="G128" s="55"/>
    </row>
    <row r="129" spans="2:7" ht="15">
      <c r="B129" s="46" t="s">
        <v>45</v>
      </c>
      <c r="C129" s="44">
        <v>334083</v>
      </c>
      <c r="D129" s="47">
        <v>38235</v>
      </c>
      <c r="E129" s="44">
        <v>8482</v>
      </c>
      <c r="F129" s="46">
        <v>632</v>
      </c>
      <c r="G129" s="44">
        <f>SUM(C129:F129)</f>
        <v>381432</v>
      </c>
    </row>
    <row r="130" spans="2:7" ht="15">
      <c r="B130" s="46" t="s">
        <v>46</v>
      </c>
      <c r="C130" s="47">
        <v>170390.799952</v>
      </c>
      <c r="D130" s="47">
        <v>5799.997604</v>
      </c>
      <c r="E130" s="44">
        <v>1182.157403</v>
      </c>
      <c r="F130" s="46">
        <v>55</v>
      </c>
      <c r="G130" s="14">
        <f>SUM(C130:F130)</f>
        <v>177427.954959</v>
      </c>
    </row>
    <row r="131" spans="1:8" ht="15">
      <c r="A131" s="4"/>
      <c r="B131" s="56"/>
      <c r="C131" s="56"/>
      <c r="D131" s="56"/>
      <c r="E131" s="56"/>
      <c r="F131" s="56"/>
      <c r="G131" s="56"/>
      <c r="H131" s="56"/>
    </row>
    <row r="132" spans="2:7" ht="15">
      <c r="B132" s="55" t="s">
        <v>47</v>
      </c>
      <c r="C132" s="55"/>
      <c r="D132" s="55"/>
      <c r="E132" s="55"/>
      <c r="F132" s="55"/>
      <c r="G132" s="55"/>
    </row>
    <row r="133" spans="2:7" ht="15">
      <c r="B133" s="46" t="s">
        <v>48</v>
      </c>
      <c r="C133" s="47">
        <v>988365</v>
      </c>
      <c r="D133" s="47">
        <v>416395</v>
      </c>
      <c r="E133" s="47">
        <v>200318</v>
      </c>
      <c r="F133" s="47">
        <v>492635.2965066173</v>
      </c>
      <c r="G133" s="44">
        <f>SUM(C133:F133)</f>
        <v>2097713.296506617</v>
      </c>
    </row>
    <row r="134" spans="1:8" ht="15">
      <c r="A134" s="4"/>
      <c r="B134" s="56"/>
      <c r="C134" s="56"/>
      <c r="D134" s="56"/>
      <c r="E134" s="56"/>
      <c r="F134" s="56"/>
      <c r="G134" s="56"/>
      <c r="H134" s="56"/>
    </row>
    <row r="135" spans="2:7" ht="21">
      <c r="B135" s="68" t="s">
        <v>88</v>
      </c>
      <c r="C135" s="68"/>
      <c r="D135" s="68"/>
      <c r="E135" s="68"/>
      <c r="F135" s="68"/>
      <c r="G135" s="68"/>
    </row>
    <row r="136" spans="2:7" ht="15">
      <c r="B136" s="55" t="s">
        <v>49</v>
      </c>
      <c r="C136" s="55"/>
      <c r="D136" s="55"/>
      <c r="E136" s="55"/>
      <c r="F136" s="55"/>
      <c r="G136" s="55"/>
    </row>
    <row r="137" spans="2:9" ht="15">
      <c r="B137" s="46" t="s">
        <v>50</v>
      </c>
      <c r="C137" s="44">
        <v>187451</v>
      </c>
      <c r="D137" s="44">
        <v>22139</v>
      </c>
      <c r="E137" s="44">
        <v>254</v>
      </c>
      <c r="F137" s="44">
        <v>10581</v>
      </c>
      <c r="G137" s="47">
        <f>SUM(C137:F137)</f>
        <v>220425</v>
      </c>
      <c r="H137" s="9"/>
      <c r="I137" s="9"/>
    </row>
    <row r="138" spans="2:9" ht="15">
      <c r="B138" s="46" t="s">
        <v>51</v>
      </c>
      <c r="C138" s="44">
        <v>106057</v>
      </c>
      <c r="D138" s="44">
        <v>3957</v>
      </c>
      <c r="E138" s="44">
        <v>56</v>
      </c>
      <c r="F138" s="44">
        <v>917</v>
      </c>
      <c r="G138" s="47">
        <f>SUM(C138:F138)</f>
        <v>110987</v>
      </c>
      <c r="H138" s="9"/>
      <c r="I138" s="9"/>
    </row>
    <row r="139" spans="1:9" ht="15">
      <c r="A139" s="4"/>
      <c r="B139" s="56"/>
      <c r="C139" s="56"/>
      <c r="D139" s="56"/>
      <c r="E139" s="56"/>
      <c r="F139" s="56"/>
      <c r="G139" s="56"/>
      <c r="H139" s="56"/>
      <c r="I139" s="9"/>
    </row>
    <row r="140" spans="2:9" ht="15">
      <c r="B140" s="60" t="s">
        <v>52</v>
      </c>
      <c r="C140" s="61"/>
      <c r="D140" s="61"/>
      <c r="E140" s="61"/>
      <c r="F140" s="61"/>
      <c r="G140" s="62"/>
      <c r="I140" s="9"/>
    </row>
    <row r="141" spans="2:9" ht="15">
      <c r="B141" s="46" t="s">
        <v>53</v>
      </c>
      <c r="C141" s="44">
        <v>67373</v>
      </c>
      <c r="D141" s="47">
        <v>31993</v>
      </c>
      <c r="E141" s="44">
        <v>21569</v>
      </c>
      <c r="F141" s="27" t="s">
        <v>111</v>
      </c>
      <c r="G141" s="47">
        <f>SUM(C141:F141)</f>
        <v>120935</v>
      </c>
      <c r="H141" s="9"/>
      <c r="I141" s="9"/>
    </row>
    <row r="142" spans="1:8" ht="15">
      <c r="A142" s="4"/>
      <c r="B142" s="56"/>
      <c r="C142" s="56"/>
      <c r="D142" s="56"/>
      <c r="E142" s="56"/>
      <c r="F142" s="56"/>
      <c r="G142" s="56"/>
      <c r="H142" s="56"/>
    </row>
    <row r="143" spans="2:7" ht="21">
      <c r="B143" s="64" t="s">
        <v>89</v>
      </c>
      <c r="C143" s="65"/>
      <c r="D143" s="65"/>
      <c r="E143" s="65"/>
      <c r="F143" s="65"/>
      <c r="G143" s="66"/>
    </row>
    <row r="144" spans="2:7" ht="15">
      <c r="B144" s="60" t="s">
        <v>83</v>
      </c>
      <c r="C144" s="61"/>
      <c r="D144" s="61"/>
      <c r="E144" s="61"/>
      <c r="F144" s="61"/>
      <c r="G144" s="62"/>
    </row>
    <row r="145" spans="1:8" ht="15">
      <c r="A145" s="4"/>
      <c r="B145" s="67"/>
      <c r="C145" s="67"/>
      <c r="D145" s="67"/>
      <c r="E145" s="67"/>
      <c r="F145" s="67"/>
      <c r="G145" s="67"/>
      <c r="H145" s="67"/>
    </row>
    <row r="146" spans="2:7" ht="15">
      <c r="B146" s="63" t="s">
        <v>54</v>
      </c>
      <c r="C146" s="63"/>
      <c r="D146" s="63"/>
      <c r="E146" s="63"/>
      <c r="F146" s="63"/>
      <c r="G146" s="63"/>
    </row>
    <row r="147" spans="2:7" ht="15">
      <c r="B147" s="46" t="s">
        <v>55</v>
      </c>
      <c r="C147" s="44">
        <v>9687</v>
      </c>
      <c r="D147" s="47">
        <v>5033</v>
      </c>
      <c r="E147" s="44">
        <v>1</v>
      </c>
      <c r="F147" s="44">
        <v>0</v>
      </c>
      <c r="G147" s="44">
        <f>SUM(C147:F147)</f>
        <v>14721</v>
      </c>
    </row>
    <row r="148" spans="2:7" ht="15">
      <c r="B148" s="46" t="s">
        <v>56</v>
      </c>
      <c r="C148" s="14">
        <v>206.162</v>
      </c>
      <c r="D148" s="14">
        <v>98.582201</v>
      </c>
      <c r="E148" s="14">
        <v>0.012</v>
      </c>
      <c r="F148" s="44">
        <v>0</v>
      </c>
      <c r="G148" s="14">
        <f>SUM(C148:F148)</f>
        <v>304.756201</v>
      </c>
    </row>
    <row r="149" spans="1:8" ht="15">
      <c r="A149" s="4"/>
      <c r="B149" s="56"/>
      <c r="C149" s="56"/>
      <c r="D149" s="56"/>
      <c r="E149" s="56"/>
      <c r="F149" s="56"/>
      <c r="G149" s="56"/>
      <c r="H149" s="56"/>
    </row>
    <row r="150" spans="2:7" ht="15">
      <c r="B150" s="63" t="s">
        <v>57</v>
      </c>
      <c r="C150" s="63"/>
      <c r="D150" s="63"/>
      <c r="E150" s="63"/>
      <c r="F150" s="63"/>
      <c r="G150" s="63"/>
    </row>
    <row r="151" spans="2:8" ht="15">
      <c r="B151" s="46" t="s">
        <v>58</v>
      </c>
      <c r="C151" s="46">
        <v>0</v>
      </c>
      <c r="D151" s="46">
        <v>0</v>
      </c>
      <c r="E151" s="40">
        <v>36</v>
      </c>
      <c r="F151" s="40">
        <v>0</v>
      </c>
      <c r="G151" s="44">
        <f>SUM(C151:F151)</f>
        <v>36</v>
      </c>
      <c r="H151" s="30"/>
    </row>
    <row r="152" spans="2:8" ht="15">
      <c r="B152" s="46" t="s">
        <v>59</v>
      </c>
      <c r="C152" s="46">
        <v>0</v>
      </c>
      <c r="D152" s="46">
        <v>0</v>
      </c>
      <c r="E152" s="14">
        <v>0.635</v>
      </c>
      <c r="F152" s="40">
        <v>0</v>
      </c>
      <c r="G152" s="14">
        <f>SUM(C152:F152)</f>
        <v>0.635</v>
      </c>
      <c r="H152" s="30"/>
    </row>
    <row r="153" spans="1:8" ht="15">
      <c r="A153" s="4"/>
      <c r="B153" s="56"/>
      <c r="C153" s="56"/>
      <c r="D153" s="56"/>
      <c r="E153" s="56"/>
      <c r="F153" s="56"/>
      <c r="G153" s="56"/>
      <c r="H153" s="56"/>
    </row>
    <row r="154" spans="2:7" ht="15">
      <c r="B154" s="63" t="s">
        <v>62</v>
      </c>
      <c r="C154" s="63"/>
      <c r="D154" s="63"/>
      <c r="E154" s="63"/>
      <c r="F154" s="63"/>
      <c r="G154" s="63"/>
    </row>
    <row r="155" spans="2:8" ht="15">
      <c r="B155" s="46" t="s">
        <v>60</v>
      </c>
      <c r="C155" s="46">
        <v>1879</v>
      </c>
      <c r="D155" s="47">
        <v>401</v>
      </c>
      <c r="E155" s="44">
        <v>0</v>
      </c>
      <c r="F155" s="40">
        <v>0</v>
      </c>
      <c r="G155" s="44">
        <f>SUM(C155:F155)</f>
        <v>2280</v>
      </c>
      <c r="H155" s="30"/>
    </row>
    <row r="156" spans="2:8" ht="15">
      <c r="B156" s="46" t="s">
        <v>61</v>
      </c>
      <c r="C156" s="46">
        <v>113.52</v>
      </c>
      <c r="D156" s="14">
        <v>6.04</v>
      </c>
      <c r="E156" s="44">
        <v>0</v>
      </c>
      <c r="F156" s="40">
        <v>0</v>
      </c>
      <c r="G156" s="14">
        <f>SUM(C156:F156)</f>
        <v>119.56</v>
      </c>
      <c r="H156" s="30"/>
    </row>
    <row r="157" spans="1:8" ht="15">
      <c r="A157" s="4"/>
      <c r="B157" s="56"/>
      <c r="C157" s="56"/>
      <c r="D157" s="56"/>
      <c r="E157" s="56"/>
      <c r="F157" s="56"/>
      <c r="G157" s="56"/>
      <c r="H157" s="56"/>
    </row>
    <row r="158" spans="2:7" ht="15">
      <c r="B158" s="63" t="s">
        <v>74</v>
      </c>
      <c r="C158" s="63"/>
      <c r="D158" s="63"/>
      <c r="E158" s="63"/>
      <c r="F158" s="63"/>
      <c r="G158" s="63"/>
    </row>
    <row r="159" spans="2:7" ht="15">
      <c r="B159" s="25" t="s">
        <v>75</v>
      </c>
      <c r="C159" s="26">
        <v>11566</v>
      </c>
      <c r="D159" s="26">
        <v>5434</v>
      </c>
      <c r="E159" s="26">
        <v>37</v>
      </c>
      <c r="F159" s="26">
        <v>0</v>
      </c>
      <c r="G159" s="26">
        <f>SUM(C159:F159)</f>
        <v>17037</v>
      </c>
    </row>
    <row r="160" spans="2:7" ht="15">
      <c r="B160" s="25" t="s">
        <v>76</v>
      </c>
      <c r="C160" s="29">
        <v>319.682</v>
      </c>
      <c r="D160" s="29">
        <v>104.622201</v>
      </c>
      <c r="E160" s="29">
        <v>0.647</v>
      </c>
      <c r="F160" s="26">
        <v>0</v>
      </c>
      <c r="G160" s="29">
        <f>SUM(C160:F160)</f>
        <v>424.951201</v>
      </c>
    </row>
    <row r="161" spans="1:8" ht="15">
      <c r="A161" s="4"/>
      <c r="B161" s="56"/>
      <c r="C161" s="56"/>
      <c r="D161" s="56"/>
      <c r="E161" s="56"/>
      <c r="F161" s="56"/>
      <c r="G161" s="56"/>
      <c r="H161" s="56"/>
    </row>
    <row r="162" spans="2:7" ht="15">
      <c r="B162" s="55" t="s">
        <v>63</v>
      </c>
      <c r="C162" s="55"/>
      <c r="D162" s="55"/>
      <c r="E162" s="55"/>
      <c r="F162" s="55"/>
      <c r="G162" s="55"/>
    </row>
    <row r="163" spans="2:7" ht="15">
      <c r="B163" s="20" t="s">
        <v>60</v>
      </c>
      <c r="C163" s="44">
        <v>6305</v>
      </c>
      <c r="D163" s="47">
        <v>17519</v>
      </c>
      <c r="E163" s="44">
        <v>3344</v>
      </c>
      <c r="F163" s="44">
        <v>76</v>
      </c>
      <c r="G163" s="44">
        <f>SUM(C163:F163)</f>
        <v>27244</v>
      </c>
    </row>
    <row r="164" spans="2:7" ht="15">
      <c r="B164" s="20" t="s">
        <v>61</v>
      </c>
      <c r="C164" s="14">
        <v>358.412932</v>
      </c>
      <c r="D164" s="14">
        <v>163.635443</v>
      </c>
      <c r="E164" s="14">
        <v>30.544985</v>
      </c>
      <c r="F164" s="14">
        <v>0.2965</v>
      </c>
      <c r="G164" s="14">
        <f>SUM(C164:F164)</f>
        <v>552.8898600000001</v>
      </c>
    </row>
    <row r="165" spans="1:7" ht="15">
      <c r="A165" s="4"/>
      <c r="B165" s="56"/>
      <c r="C165" s="56"/>
      <c r="D165" s="56"/>
      <c r="E165" s="56"/>
      <c r="F165" s="56"/>
      <c r="G165" s="56"/>
    </row>
    <row r="166" spans="2:7" ht="15">
      <c r="B166" s="60" t="s">
        <v>64</v>
      </c>
      <c r="C166" s="61"/>
      <c r="D166" s="61"/>
      <c r="E166" s="61"/>
      <c r="F166" s="61"/>
      <c r="G166" s="62"/>
    </row>
    <row r="167" spans="2:7" ht="15">
      <c r="B167" s="57" t="s">
        <v>65</v>
      </c>
      <c r="C167" s="58"/>
      <c r="D167" s="58"/>
      <c r="E167" s="58"/>
      <c r="F167" s="58"/>
      <c r="G167" s="59"/>
    </row>
    <row r="168" spans="2:7" ht="15">
      <c r="B168" s="46" t="s">
        <v>66</v>
      </c>
      <c r="C168" s="44">
        <v>2648</v>
      </c>
      <c r="D168" s="47">
        <v>844</v>
      </c>
      <c r="E168" s="44">
        <v>288</v>
      </c>
      <c r="F168" s="47">
        <v>48</v>
      </c>
      <c r="G168" s="44">
        <f>SUM(C168:F168)</f>
        <v>3828</v>
      </c>
    </row>
    <row r="169" spans="2:7" ht="15">
      <c r="B169" s="46" t="s">
        <v>67</v>
      </c>
      <c r="C169" s="14">
        <v>66.2</v>
      </c>
      <c r="D169" s="14">
        <v>26.855044</v>
      </c>
      <c r="E169" s="14">
        <v>5.76</v>
      </c>
      <c r="F169" s="14">
        <v>1.248</v>
      </c>
      <c r="G169" s="14">
        <f>SUM(C169:F169)</f>
        <v>100.06304400000002</v>
      </c>
    </row>
    <row r="170" spans="1:7" ht="15">
      <c r="A170" s="4"/>
      <c r="B170" s="56"/>
      <c r="C170" s="56"/>
      <c r="D170" s="56"/>
      <c r="E170" s="56"/>
      <c r="F170" s="56"/>
      <c r="G170" s="56"/>
    </row>
    <row r="171" spans="2:7" ht="15">
      <c r="B171" s="57" t="s">
        <v>68</v>
      </c>
      <c r="C171" s="58"/>
      <c r="D171" s="58"/>
      <c r="E171" s="58"/>
      <c r="F171" s="58"/>
      <c r="G171" s="59"/>
    </row>
    <row r="172" spans="2:7" ht="15">
      <c r="B172" s="46" t="s">
        <v>69</v>
      </c>
      <c r="C172" s="44">
        <v>7910</v>
      </c>
      <c r="D172" s="47">
        <v>1287</v>
      </c>
      <c r="E172" s="44">
        <v>451</v>
      </c>
      <c r="F172" s="47">
        <v>102</v>
      </c>
      <c r="G172" s="44">
        <f>SUM(C172:F172)</f>
        <v>9750</v>
      </c>
    </row>
    <row r="173" spans="2:7" ht="15">
      <c r="B173" s="46" t="s">
        <v>67</v>
      </c>
      <c r="C173" s="14">
        <v>174.096</v>
      </c>
      <c r="D173" s="14">
        <v>26.643</v>
      </c>
      <c r="E173" s="14">
        <v>9.02</v>
      </c>
      <c r="F173" s="14">
        <v>2.346</v>
      </c>
      <c r="G173" s="14">
        <f>SUM(C173:F173)</f>
        <v>212.10500000000002</v>
      </c>
    </row>
    <row r="174" spans="1:8" ht="15">
      <c r="A174" s="4"/>
      <c r="B174" s="56"/>
      <c r="C174" s="56"/>
      <c r="D174" s="56"/>
      <c r="E174" s="56"/>
      <c r="F174" s="56"/>
      <c r="G174" s="56"/>
      <c r="H174" s="56"/>
    </row>
    <row r="175" spans="2:7" ht="15">
      <c r="B175" s="57" t="s">
        <v>70</v>
      </c>
      <c r="C175" s="58"/>
      <c r="D175" s="58"/>
      <c r="E175" s="58"/>
      <c r="F175" s="58"/>
      <c r="G175" s="59"/>
    </row>
    <row r="176" spans="2:7" ht="15">
      <c r="B176" s="46" t="s">
        <v>69</v>
      </c>
      <c r="C176" s="47">
        <v>490</v>
      </c>
      <c r="D176" s="47">
        <v>329</v>
      </c>
      <c r="E176" s="44">
        <v>206</v>
      </c>
      <c r="F176" s="47">
        <v>47</v>
      </c>
      <c r="G176" s="44">
        <f>SUM(C176:F176)</f>
        <v>1072</v>
      </c>
    </row>
    <row r="177" spans="2:7" ht="15">
      <c r="B177" s="46" t="s">
        <v>67</v>
      </c>
      <c r="C177" s="14">
        <v>43.841</v>
      </c>
      <c r="D177" s="14">
        <v>26.39</v>
      </c>
      <c r="E177" s="14">
        <v>13.804245</v>
      </c>
      <c r="F177" s="14">
        <v>3.070888</v>
      </c>
      <c r="G177" s="14">
        <f>SUM(C177:F177)</f>
        <v>87.10613299999999</v>
      </c>
    </row>
    <row r="178" spans="1:8" ht="15">
      <c r="A178" s="4"/>
      <c r="B178" s="56"/>
      <c r="C178" s="56"/>
      <c r="D178" s="56"/>
      <c r="E178" s="56"/>
      <c r="F178" s="56"/>
      <c r="G178" s="56"/>
      <c r="H178" s="56"/>
    </row>
    <row r="179" spans="2:7" ht="15">
      <c r="B179" s="57" t="s">
        <v>71</v>
      </c>
      <c r="C179" s="58"/>
      <c r="D179" s="58"/>
      <c r="E179" s="58"/>
      <c r="F179" s="58"/>
      <c r="G179" s="59"/>
    </row>
    <row r="180" spans="2:7" ht="15">
      <c r="B180" s="46" t="s">
        <v>69</v>
      </c>
      <c r="C180" s="47">
        <v>654</v>
      </c>
      <c r="D180" s="47">
        <v>45</v>
      </c>
      <c r="E180" s="34">
        <v>0</v>
      </c>
      <c r="F180" s="47">
        <v>15</v>
      </c>
      <c r="G180" s="44">
        <f>SUM(C180:F180)</f>
        <v>714</v>
      </c>
    </row>
    <row r="181" spans="2:7" ht="15">
      <c r="B181" s="46" t="s">
        <v>67</v>
      </c>
      <c r="C181" s="14">
        <v>33.605</v>
      </c>
      <c r="D181" s="14">
        <v>184.61185</v>
      </c>
      <c r="E181" s="34">
        <v>0</v>
      </c>
      <c r="F181" s="14">
        <v>0.78</v>
      </c>
      <c r="G181" s="14">
        <f>SUM(C181:F181)</f>
        <v>218.99685</v>
      </c>
    </row>
    <row r="182" spans="1:8" ht="15">
      <c r="A182" s="4"/>
      <c r="B182" s="56"/>
      <c r="C182" s="56"/>
      <c r="D182" s="56"/>
      <c r="E182" s="56"/>
      <c r="F182" s="56"/>
      <c r="G182" s="56"/>
      <c r="H182" s="56"/>
    </row>
    <row r="183" spans="2:7" ht="15">
      <c r="B183" s="55" t="s">
        <v>77</v>
      </c>
      <c r="C183" s="55"/>
      <c r="D183" s="55"/>
      <c r="E183" s="55"/>
      <c r="F183" s="55"/>
      <c r="G183" s="55"/>
    </row>
    <row r="184" spans="2:7" ht="15">
      <c r="B184" s="25" t="s">
        <v>78</v>
      </c>
      <c r="C184" s="26">
        <v>11702</v>
      </c>
      <c r="D184" s="26">
        <v>2505</v>
      </c>
      <c r="E184" s="26">
        <v>945</v>
      </c>
      <c r="F184" s="26">
        <v>288</v>
      </c>
      <c r="G184" s="26">
        <f>SUM(C184:F184)</f>
        <v>15440</v>
      </c>
    </row>
    <row r="185" spans="2:7" ht="15">
      <c r="B185" s="25" t="s">
        <v>79</v>
      </c>
      <c r="C185" s="29">
        <v>317.742</v>
      </c>
      <c r="D185" s="29">
        <v>264.499894</v>
      </c>
      <c r="E185" s="29">
        <v>28.584244999999996</v>
      </c>
      <c r="F185" s="29">
        <v>7.741388000000001</v>
      </c>
      <c r="G185" s="29">
        <f>SUM(C185:F185)</f>
        <v>618.567527</v>
      </c>
    </row>
    <row r="186" spans="1:8" ht="15">
      <c r="A186" s="4"/>
      <c r="B186" s="56"/>
      <c r="C186" s="56"/>
      <c r="D186" s="56"/>
      <c r="E186" s="56"/>
      <c r="F186" s="56"/>
      <c r="G186" s="56"/>
      <c r="H186" s="56"/>
    </row>
    <row r="187" spans="2:7" ht="15">
      <c r="B187" s="55" t="s">
        <v>72</v>
      </c>
      <c r="C187" s="55"/>
      <c r="D187" s="55"/>
      <c r="E187" s="55"/>
      <c r="F187" s="55"/>
      <c r="G187" s="55"/>
    </row>
    <row r="188" spans="2:7" ht="15">
      <c r="B188" s="20" t="s">
        <v>94</v>
      </c>
      <c r="C188" s="44">
        <v>1472</v>
      </c>
      <c r="D188" s="47">
        <v>3871</v>
      </c>
      <c r="E188" s="44">
        <v>57</v>
      </c>
      <c r="F188" s="41">
        <v>0</v>
      </c>
      <c r="G188" s="44">
        <f>SUM(C188:F188)</f>
        <v>5400</v>
      </c>
    </row>
    <row r="189" spans="2:7" ht="15">
      <c r="B189" s="20" t="s">
        <v>95</v>
      </c>
      <c r="C189" s="14">
        <v>32.232935</v>
      </c>
      <c r="D189" s="14">
        <v>77.082646</v>
      </c>
      <c r="E189" s="14">
        <v>2.26</v>
      </c>
      <c r="F189" s="41">
        <v>0</v>
      </c>
      <c r="G189" s="14">
        <f>SUM(C189:F189)</f>
        <v>111.575581</v>
      </c>
    </row>
    <row r="190" spans="1:8" ht="15">
      <c r="A190" s="4"/>
      <c r="B190" s="56"/>
      <c r="C190" s="56"/>
      <c r="D190" s="56"/>
      <c r="E190" s="56"/>
      <c r="F190" s="56"/>
      <c r="G190" s="56"/>
      <c r="H190" s="56"/>
    </row>
    <row r="191" spans="2:7" ht="15">
      <c r="B191" s="55" t="s">
        <v>73</v>
      </c>
      <c r="C191" s="55"/>
      <c r="D191" s="55"/>
      <c r="E191" s="55"/>
      <c r="F191" s="55"/>
      <c r="G191" s="55"/>
    </row>
    <row r="192" spans="2:7" ht="15">
      <c r="B192" s="25" t="s">
        <v>96</v>
      </c>
      <c r="C192" s="45">
        <v>31045</v>
      </c>
      <c r="D192" s="45">
        <v>29329</v>
      </c>
      <c r="E192" s="45">
        <v>4383</v>
      </c>
      <c r="F192" s="45">
        <v>364</v>
      </c>
      <c r="G192" s="45">
        <f>SUM(C192:F192)</f>
        <v>65121</v>
      </c>
    </row>
    <row r="193" spans="2:7" ht="15">
      <c r="B193" s="25" t="s">
        <v>97</v>
      </c>
      <c r="C193" s="29">
        <v>1028.0698670000002</v>
      </c>
      <c r="D193" s="29">
        <v>609.840184</v>
      </c>
      <c r="E193" s="29">
        <v>62.036229999999996</v>
      </c>
      <c r="F193" s="29">
        <v>8.037888</v>
      </c>
      <c r="G193" s="29">
        <f>SUM(C193:F193)</f>
        <v>1707.9841690000003</v>
      </c>
    </row>
    <row r="194" s="1" customFormat="1" ht="15">
      <c r="G194" s="9"/>
    </row>
    <row r="195" spans="3:7" s="1" customFormat="1" ht="15">
      <c r="C195" s="9"/>
      <c r="G195" s="9"/>
    </row>
    <row r="196" s="1" customFormat="1" ht="15">
      <c r="G196" s="9"/>
    </row>
    <row r="197" spans="2:7" s="1" customFormat="1" ht="15">
      <c r="B197" s="1" t="s">
        <v>110</v>
      </c>
      <c r="C197" s="10"/>
      <c r="G197" s="9"/>
    </row>
  </sheetData>
  <sheetProtection/>
  <mergeCells count="81">
    <mergeCell ref="C2:G2"/>
    <mergeCell ref="B4:G4"/>
    <mergeCell ref="B5:G5"/>
    <mergeCell ref="B9:G9"/>
    <mergeCell ref="B10:G10"/>
    <mergeCell ref="B11:G11"/>
    <mergeCell ref="B17:G17"/>
    <mergeCell ref="B18:G18"/>
    <mergeCell ref="B20:G20"/>
    <mergeCell ref="B28:H28"/>
    <mergeCell ref="B29:G29"/>
    <mergeCell ref="B31:H31"/>
    <mergeCell ref="B32:G32"/>
    <mergeCell ref="B36:H36"/>
    <mergeCell ref="B37:G37"/>
    <mergeCell ref="B38:G38"/>
    <mergeCell ref="B41:H41"/>
    <mergeCell ref="B42:G42"/>
    <mergeCell ref="B45:H45"/>
    <mergeCell ref="B46:G46"/>
    <mergeCell ref="B49:H49"/>
    <mergeCell ref="B50:G50"/>
    <mergeCell ref="B51:H51"/>
    <mergeCell ref="B52:G52"/>
    <mergeCell ref="B53:G53"/>
    <mergeCell ref="B59:G59"/>
    <mergeCell ref="B65:G65"/>
    <mergeCell ref="B71:G71"/>
    <mergeCell ref="B77:H77"/>
    <mergeCell ref="B78:G78"/>
    <mergeCell ref="B79:G79"/>
    <mergeCell ref="B85:G85"/>
    <mergeCell ref="B91:G91"/>
    <mergeCell ref="B97:G97"/>
    <mergeCell ref="B103:H103"/>
    <mergeCell ref="B104:G104"/>
    <mergeCell ref="B105:G105"/>
    <mergeCell ref="B109:G109"/>
    <mergeCell ref="B113:I113"/>
    <mergeCell ref="B114:G114"/>
    <mergeCell ref="B118:G118"/>
    <mergeCell ref="B122:H122"/>
    <mergeCell ref="B123:G123"/>
    <mergeCell ref="B125:G125"/>
    <mergeCell ref="B127:H127"/>
    <mergeCell ref="B128:G128"/>
    <mergeCell ref="B131:H131"/>
    <mergeCell ref="B132:G132"/>
    <mergeCell ref="B134:H134"/>
    <mergeCell ref="B135:G135"/>
    <mergeCell ref="B136:G136"/>
    <mergeCell ref="B139:H139"/>
    <mergeCell ref="B140:G140"/>
    <mergeCell ref="B142:H142"/>
    <mergeCell ref="B143:G143"/>
    <mergeCell ref="B144:G144"/>
    <mergeCell ref="B145:H145"/>
    <mergeCell ref="B146:G146"/>
    <mergeCell ref="B149:H149"/>
    <mergeCell ref="B150:G150"/>
    <mergeCell ref="B153:H153"/>
    <mergeCell ref="B154:G154"/>
    <mergeCell ref="B157:H157"/>
    <mergeCell ref="B158:G158"/>
    <mergeCell ref="B161:H161"/>
    <mergeCell ref="B162:G162"/>
    <mergeCell ref="B165:G165"/>
    <mergeCell ref="B166:G166"/>
    <mergeCell ref="B167:G167"/>
    <mergeCell ref="B170:G170"/>
    <mergeCell ref="B171:G171"/>
    <mergeCell ref="B174:H174"/>
    <mergeCell ref="B187:G187"/>
    <mergeCell ref="B190:H190"/>
    <mergeCell ref="B191:G191"/>
    <mergeCell ref="B175:G175"/>
    <mergeCell ref="B178:H178"/>
    <mergeCell ref="B179:G179"/>
    <mergeCell ref="B182:H182"/>
    <mergeCell ref="B183:G183"/>
    <mergeCell ref="B186:H186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7"/>
  <sheetViews>
    <sheetView zoomScale="70" zoomScaleNormal="70" zoomScalePageLayoutView="0" workbookViewId="0" topLeftCell="A52">
      <selection activeCell="G76" sqref="G76"/>
    </sheetView>
  </sheetViews>
  <sheetFormatPr defaultColWidth="11.421875" defaultRowHeight="15"/>
  <cols>
    <col min="1" max="1" width="11.421875" style="1" customWidth="1"/>
    <col min="2" max="2" width="75.140625" style="0" bestFit="1" customWidth="1"/>
    <col min="3" max="3" width="25.00390625" style="0" customWidth="1"/>
    <col min="4" max="4" width="22.7109375" style="0" customWidth="1"/>
    <col min="5" max="5" width="24.140625" style="0" bestFit="1" customWidth="1"/>
    <col min="6" max="6" width="22.00390625" style="0" bestFit="1" customWidth="1"/>
    <col min="7" max="7" width="22.00390625" style="9" customWidth="1"/>
    <col min="8" max="8" width="11.421875" style="1" customWidth="1"/>
    <col min="9" max="9" width="14.7109375" style="1" bestFit="1" customWidth="1"/>
    <col min="10" max="56" width="11.421875" style="1" customWidth="1"/>
  </cols>
  <sheetData>
    <row r="1" spans="1:6" ht="15">
      <c r="A1" s="1" t="s">
        <v>108</v>
      </c>
      <c r="B1" s="1"/>
      <c r="C1" s="1"/>
      <c r="D1" s="1"/>
      <c r="E1" s="1"/>
      <c r="F1" s="1"/>
    </row>
    <row r="2" spans="2:7" ht="21">
      <c r="B2" s="1"/>
      <c r="C2" s="79" t="s">
        <v>4</v>
      </c>
      <c r="D2" s="80"/>
      <c r="E2" s="80"/>
      <c r="F2" s="80"/>
      <c r="G2" s="81"/>
    </row>
    <row r="3" spans="2:7" ht="21">
      <c r="B3" s="1"/>
      <c r="C3" s="7" t="s">
        <v>0</v>
      </c>
      <c r="D3" s="7" t="s">
        <v>1</v>
      </c>
      <c r="E3" s="8" t="s">
        <v>2</v>
      </c>
      <c r="F3" s="7" t="s">
        <v>3</v>
      </c>
      <c r="G3" s="22" t="s">
        <v>98</v>
      </c>
    </row>
    <row r="4" spans="2:7" ht="21">
      <c r="B4" s="64" t="s">
        <v>80</v>
      </c>
      <c r="C4" s="65"/>
      <c r="D4" s="65"/>
      <c r="E4" s="65"/>
      <c r="F4" s="65"/>
      <c r="G4" s="66"/>
    </row>
    <row r="5" spans="2:7" ht="15">
      <c r="B5" s="60" t="s">
        <v>11</v>
      </c>
      <c r="C5" s="61"/>
      <c r="D5" s="61"/>
      <c r="E5" s="61"/>
      <c r="F5" s="61"/>
      <c r="G5" s="62"/>
    </row>
    <row r="6" spans="2:7" ht="15">
      <c r="B6" s="6" t="s">
        <v>5</v>
      </c>
      <c r="C6" s="18">
        <v>52574</v>
      </c>
      <c r="D6" s="18">
        <v>10829</v>
      </c>
      <c r="E6" s="18">
        <v>14527</v>
      </c>
      <c r="F6" s="18">
        <v>8181</v>
      </c>
      <c r="G6" s="18">
        <f>SUM(C6:F6)</f>
        <v>86111</v>
      </c>
    </row>
    <row r="7" spans="2:7" ht="15">
      <c r="B7" s="46" t="s">
        <v>6</v>
      </c>
      <c r="C7" s="18">
        <v>506</v>
      </c>
      <c r="D7" s="18">
        <v>252</v>
      </c>
      <c r="E7" s="18">
        <v>11</v>
      </c>
      <c r="F7" s="18">
        <v>0</v>
      </c>
      <c r="G7" s="18">
        <f>SUM(C7:F7)</f>
        <v>769</v>
      </c>
    </row>
    <row r="8" spans="2:7" ht="15">
      <c r="B8" s="25" t="s">
        <v>7</v>
      </c>
      <c r="C8" s="36">
        <v>53080</v>
      </c>
      <c r="D8" s="36">
        <v>11081</v>
      </c>
      <c r="E8" s="36">
        <v>14538</v>
      </c>
      <c r="F8" s="36">
        <v>8181</v>
      </c>
      <c r="G8" s="36">
        <f>SUM(C8:F8)</f>
        <v>86880</v>
      </c>
    </row>
    <row r="9" spans="2:7" ht="15">
      <c r="B9" s="56"/>
      <c r="C9" s="56"/>
      <c r="D9" s="56"/>
      <c r="E9" s="56"/>
      <c r="F9" s="56"/>
      <c r="G9" s="56"/>
    </row>
    <row r="10" spans="2:7" ht="15">
      <c r="B10" s="60" t="s">
        <v>12</v>
      </c>
      <c r="C10" s="61"/>
      <c r="D10" s="61"/>
      <c r="E10" s="61"/>
      <c r="F10" s="61"/>
      <c r="G10" s="62"/>
    </row>
    <row r="11" spans="2:7" ht="15">
      <c r="B11" s="57" t="s">
        <v>33</v>
      </c>
      <c r="C11" s="58"/>
      <c r="D11" s="58"/>
      <c r="E11" s="58"/>
      <c r="F11" s="58"/>
      <c r="G11" s="59"/>
    </row>
    <row r="12" spans="2:7" ht="15">
      <c r="B12" s="23" t="s">
        <v>10</v>
      </c>
      <c r="C12" s="18">
        <v>950767</v>
      </c>
      <c r="D12" s="18">
        <v>189551</v>
      </c>
      <c r="E12" s="24">
        <v>75418</v>
      </c>
      <c r="F12" s="24">
        <v>27415</v>
      </c>
      <c r="G12" s="24">
        <f>SUM(C12:F12)</f>
        <v>1243151</v>
      </c>
    </row>
    <row r="13" spans="2:7" ht="15">
      <c r="B13" s="23" t="s">
        <v>9</v>
      </c>
      <c r="C13" s="18">
        <v>2180398</v>
      </c>
      <c r="D13" s="18">
        <v>601336</v>
      </c>
      <c r="E13" s="24">
        <v>339692</v>
      </c>
      <c r="F13" s="24">
        <v>130089</v>
      </c>
      <c r="G13" s="24">
        <f>SUM(C13:F13)</f>
        <v>3251515</v>
      </c>
    </row>
    <row r="14" spans="2:7" ht="15">
      <c r="B14" s="25" t="s">
        <v>8</v>
      </c>
      <c r="C14" s="26">
        <v>3131165</v>
      </c>
      <c r="D14" s="26">
        <v>1040825</v>
      </c>
      <c r="E14" s="26">
        <v>415110</v>
      </c>
      <c r="F14" s="26">
        <v>157504</v>
      </c>
      <c r="G14" s="26">
        <f>SUM(C14:F14)</f>
        <v>4744604</v>
      </c>
    </row>
    <row r="15" spans="2:7" ht="15">
      <c r="B15" s="25" t="s">
        <v>90</v>
      </c>
      <c r="C15" s="26">
        <v>324378</v>
      </c>
      <c r="D15" s="26">
        <v>119503</v>
      </c>
      <c r="E15" s="26">
        <v>1348</v>
      </c>
      <c r="F15" s="26">
        <v>0</v>
      </c>
      <c r="G15" s="26">
        <f>SUM(C15:F15)</f>
        <v>445229</v>
      </c>
    </row>
    <row r="16" spans="2:7" ht="15">
      <c r="B16" s="25" t="s">
        <v>34</v>
      </c>
      <c r="C16" s="26">
        <v>3455543</v>
      </c>
      <c r="D16" s="26">
        <v>1160328</v>
      </c>
      <c r="E16" s="26">
        <v>416458</v>
      </c>
      <c r="F16" s="26">
        <v>157504</v>
      </c>
      <c r="G16" s="26">
        <f>SUM(C16:F16)</f>
        <v>5189833</v>
      </c>
    </row>
    <row r="17" spans="2:7" ht="15">
      <c r="B17" s="56"/>
      <c r="C17" s="56"/>
      <c r="D17" s="56"/>
      <c r="E17" s="56"/>
      <c r="F17" s="56"/>
      <c r="G17" s="56"/>
    </row>
    <row r="18" spans="2:7" ht="15">
      <c r="B18" s="57" t="s">
        <v>87</v>
      </c>
      <c r="C18" s="58"/>
      <c r="D18" s="58"/>
      <c r="E18" s="58"/>
      <c r="F18" s="58"/>
      <c r="G18" s="59"/>
    </row>
    <row r="19" spans="2:7" ht="15">
      <c r="B19" s="20" t="s">
        <v>35</v>
      </c>
      <c r="C19" s="44">
        <v>5162</v>
      </c>
      <c r="D19" s="44">
        <v>2607</v>
      </c>
      <c r="E19" s="34">
        <v>0</v>
      </c>
      <c r="F19" s="34">
        <v>0</v>
      </c>
      <c r="G19" s="44">
        <f>SUM(C19:F19)</f>
        <v>7769</v>
      </c>
    </row>
    <row r="20" spans="2:7" ht="15">
      <c r="B20" s="78"/>
      <c r="C20" s="78"/>
      <c r="D20" s="78"/>
      <c r="E20" s="78"/>
      <c r="F20" s="78"/>
      <c r="G20" s="78"/>
    </row>
    <row r="21" spans="2:7" ht="15">
      <c r="B21" s="25" t="s">
        <v>36</v>
      </c>
      <c r="C21" s="26">
        <v>3460705</v>
      </c>
      <c r="D21" s="26">
        <v>1162935</v>
      </c>
      <c r="E21" s="26">
        <v>416458</v>
      </c>
      <c r="F21" s="26">
        <v>157504</v>
      </c>
      <c r="G21" s="26">
        <f>SUM(C21:F21)</f>
        <v>5197602</v>
      </c>
    </row>
    <row r="22" spans="2:6" ht="15">
      <c r="B22" s="1"/>
      <c r="C22" s="1"/>
      <c r="D22" s="1"/>
      <c r="E22" s="1"/>
      <c r="F22" s="1"/>
    </row>
    <row r="23" spans="2:7" ht="15">
      <c r="B23" s="33" t="s">
        <v>99</v>
      </c>
      <c r="C23" s="11"/>
      <c r="D23" s="11"/>
      <c r="E23" s="11"/>
      <c r="F23" s="11"/>
      <c r="G23" s="12"/>
    </row>
    <row r="24" spans="2:7" ht="15">
      <c r="B24" s="25" t="s">
        <v>100</v>
      </c>
      <c r="C24" s="26">
        <v>448943</v>
      </c>
      <c r="D24" s="26">
        <v>284219</v>
      </c>
      <c r="E24" s="26">
        <v>124668</v>
      </c>
      <c r="F24" s="26">
        <v>29842</v>
      </c>
      <c r="G24" s="26">
        <f>SUM(C24:F24)</f>
        <v>887672</v>
      </c>
    </row>
    <row r="25" spans="2:6" ht="15">
      <c r="B25" s="1"/>
      <c r="C25" s="1"/>
      <c r="D25" s="1"/>
      <c r="E25" s="1"/>
      <c r="F25" s="1"/>
    </row>
    <row r="26" spans="2:7" ht="15">
      <c r="B26" s="33" t="s">
        <v>101</v>
      </c>
      <c r="C26" s="11"/>
      <c r="D26" s="11"/>
      <c r="E26" s="11"/>
      <c r="F26" s="11"/>
      <c r="G26" s="12"/>
    </row>
    <row r="27" spans="2:7" ht="15">
      <c r="B27" s="25" t="s">
        <v>102</v>
      </c>
      <c r="C27" s="26">
        <v>3909648</v>
      </c>
      <c r="D27" s="26">
        <v>1447154</v>
      </c>
      <c r="E27" s="26">
        <v>541126</v>
      </c>
      <c r="F27" s="26">
        <v>187346</v>
      </c>
      <c r="G27" s="26">
        <f>SUM(C27:F27)</f>
        <v>6085274</v>
      </c>
    </row>
    <row r="28" spans="2:8" ht="15">
      <c r="B28" s="56"/>
      <c r="C28" s="56"/>
      <c r="D28" s="56"/>
      <c r="E28" s="56"/>
      <c r="F28" s="56"/>
      <c r="G28" s="56"/>
      <c r="H28" s="56"/>
    </row>
    <row r="29" spans="2:7" ht="15">
      <c r="B29" s="60" t="s">
        <v>13</v>
      </c>
      <c r="C29" s="61"/>
      <c r="D29" s="61"/>
      <c r="E29" s="61"/>
      <c r="F29" s="61"/>
      <c r="G29" s="62"/>
    </row>
    <row r="30" spans="2:7" ht="15">
      <c r="B30" s="46" t="s">
        <v>14</v>
      </c>
      <c r="C30" s="47">
        <v>1410344</v>
      </c>
      <c r="D30" s="47">
        <v>361849</v>
      </c>
      <c r="E30" s="44">
        <v>138731</v>
      </c>
      <c r="F30" s="47">
        <v>24151</v>
      </c>
      <c r="G30" s="47">
        <f>SUM(C30:F30)</f>
        <v>1935075</v>
      </c>
    </row>
    <row r="31" spans="2:8" ht="15">
      <c r="B31" s="56"/>
      <c r="C31" s="56"/>
      <c r="D31" s="56"/>
      <c r="E31" s="56"/>
      <c r="F31" s="56"/>
      <c r="G31" s="56"/>
      <c r="H31" s="56"/>
    </row>
    <row r="32" spans="2:7" ht="15">
      <c r="B32" s="60" t="s">
        <v>84</v>
      </c>
      <c r="C32" s="61"/>
      <c r="D32" s="61"/>
      <c r="E32" s="61"/>
      <c r="F32" s="61"/>
      <c r="G32" s="62"/>
    </row>
    <row r="33" spans="2:7" ht="15">
      <c r="B33" s="46" t="s">
        <v>103</v>
      </c>
      <c r="C33" s="47">
        <v>2033684473088</v>
      </c>
      <c r="D33" s="47">
        <v>483304183718</v>
      </c>
      <c r="E33" s="47">
        <v>205946584581</v>
      </c>
      <c r="F33" s="47">
        <v>54257862935</v>
      </c>
      <c r="G33" s="47">
        <f>SUM(C33:F33)</f>
        <v>2777193104322</v>
      </c>
    </row>
    <row r="34" spans="2:7" ht="15">
      <c r="B34" s="46" t="s">
        <v>104</v>
      </c>
      <c r="C34" s="47">
        <v>111874931564</v>
      </c>
      <c r="D34" s="47">
        <f>201845*D24</f>
        <v>57368184055</v>
      </c>
      <c r="E34" s="47">
        <v>16658851900</v>
      </c>
      <c r="F34" s="47">
        <v>3479874900</v>
      </c>
      <c r="G34" s="47">
        <f>SUM(C34:F34)</f>
        <v>189381842419</v>
      </c>
    </row>
    <row r="35" spans="2:7" ht="15">
      <c r="B35" s="25" t="s">
        <v>105</v>
      </c>
      <c r="C35" s="26">
        <v>2145559404652</v>
      </c>
      <c r="D35" s="26">
        <v>483304385563</v>
      </c>
      <c r="E35" s="26">
        <v>222605436481</v>
      </c>
      <c r="F35" s="26">
        <v>57737737835</v>
      </c>
      <c r="G35" s="26">
        <f>SUM(C35:F35)</f>
        <v>2909206964531</v>
      </c>
    </row>
    <row r="36" spans="2:8" ht="15">
      <c r="B36" s="56"/>
      <c r="C36" s="56"/>
      <c r="D36" s="56"/>
      <c r="E36" s="56"/>
      <c r="F36" s="56"/>
      <c r="G36" s="56"/>
      <c r="H36" s="56"/>
    </row>
    <row r="37" spans="2:7" ht="21">
      <c r="B37" s="64" t="s">
        <v>81</v>
      </c>
      <c r="C37" s="65"/>
      <c r="D37" s="65"/>
      <c r="E37" s="65"/>
      <c r="F37" s="65"/>
      <c r="G37" s="66"/>
    </row>
    <row r="38" spans="2:7" ht="15">
      <c r="B38" s="60" t="s">
        <v>15</v>
      </c>
      <c r="C38" s="61"/>
      <c r="D38" s="61"/>
      <c r="E38" s="61"/>
      <c r="F38" s="61"/>
      <c r="G38" s="62"/>
    </row>
    <row r="39" spans="2:9" ht="15">
      <c r="B39" s="46" t="s">
        <v>16</v>
      </c>
      <c r="C39" s="44">
        <v>313636</v>
      </c>
      <c r="D39" s="44">
        <v>198262</v>
      </c>
      <c r="E39" s="44">
        <v>78344</v>
      </c>
      <c r="F39" s="44">
        <v>21147</v>
      </c>
      <c r="G39" s="44">
        <f>SUM(C39:F39)</f>
        <v>611389</v>
      </c>
      <c r="H39" s="9"/>
      <c r="I39" s="9"/>
    </row>
    <row r="40" spans="2:9" ht="15">
      <c r="B40" s="46" t="s">
        <v>17</v>
      </c>
      <c r="C40" s="44">
        <v>1476</v>
      </c>
      <c r="D40" s="14">
        <v>822.124945</v>
      </c>
      <c r="E40" s="44">
        <v>424</v>
      </c>
      <c r="F40" s="14">
        <v>118.287403</v>
      </c>
      <c r="G40" s="14">
        <f>SUM(C40:F40)</f>
        <v>2840.412348</v>
      </c>
      <c r="H40" s="9"/>
      <c r="I40" s="9"/>
    </row>
    <row r="41" spans="1:9" ht="15">
      <c r="A41" s="4"/>
      <c r="B41" s="56"/>
      <c r="C41" s="56"/>
      <c r="D41" s="56"/>
      <c r="E41" s="56"/>
      <c r="F41" s="56"/>
      <c r="G41" s="56"/>
      <c r="H41" s="56"/>
      <c r="I41" s="9"/>
    </row>
    <row r="42" spans="2:9" ht="15">
      <c r="B42" s="55" t="s">
        <v>18</v>
      </c>
      <c r="C42" s="55"/>
      <c r="D42" s="55"/>
      <c r="E42" s="55"/>
      <c r="F42" s="55"/>
      <c r="G42" s="55"/>
      <c r="I42" s="9"/>
    </row>
    <row r="43" spans="2:9" ht="15">
      <c r="B43" s="46" t="s">
        <v>19</v>
      </c>
      <c r="C43" s="44">
        <v>158</v>
      </c>
      <c r="D43" s="44">
        <v>192</v>
      </c>
      <c r="E43" s="44">
        <v>49</v>
      </c>
      <c r="F43" s="44">
        <v>2</v>
      </c>
      <c r="G43" s="44">
        <f>SUM(C43:F43)</f>
        <v>401</v>
      </c>
      <c r="H43" s="9"/>
      <c r="I43" s="9"/>
    </row>
    <row r="44" spans="2:9" ht="15">
      <c r="B44" s="46" t="s">
        <v>20</v>
      </c>
      <c r="C44" s="14">
        <v>1.8</v>
      </c>
      <c r="D44" s="14">
        <v>2.250724</v>
      </c>
      <c r="E44" s="14">
        <v>0.6</v>
      </c>
      <c r="F44" s="14">
        <v>0.046545</v>
      </c>
      <c r="G44" s="14">
        <f>SUM(C44:F44)</f>
        <v>4.6972689999999995</v>
      </c>
      <c r="H44" s="9"/>
      <c r="I44" s="9"/>
    </row>
    <row r="45" spans="1:9" ht="15">
      <c r="A45" s="4"/>
      <c r="B45" s="56"/>
      <c r="C45" s="56"/>
      <c r="D45" s="56"/>
      <c r="E45" s="56"/>
      <c r="F45" s="56"/>
      <c r="G45" s="56"/>
      <c r="H45" s="56"/>
      <c r="I45" s="9"/>
    </row>
    <row r="46" spans="2:9" ht="15">
      <c r="B46" s="55" t="s">
        <v>21</v>
      </c>
      <c r="C46" s="55"/>
      <c r="D46" s="55"/>
      <c r="E46" s="55"/>
      <c r="F46" s="55"/>
      <c r="G46" s="55"/>
      <c r="I46" s="9"/>
    </row>
    <row r="47" spans="2:9" ht="15">
      <c r="B47" s="46" t="s">
        <v>22</v>
      </c>
      <c r="C47" s="47">
        <v>82774</v>
      </c>
      <c r="D47" s="47">
        <v>57957</v>
      </c>
      <c r="E47" s="47">
        <v>8728</v>
      </c>
      <c r="F47" s="47">
        <v>5592</v>
      </c>
      <c r="G47" s="47">
        <f>SUM(C47:F47)</f>
        <v>155051</v>
      </c>
      <c r="H47" s="9"/>
      <c r="I47" s="9"/>
    </row>
    <row r="48" spans="2:9" ht="15">
      <c r="B48" s="46" t="s">
        <v>23</v>
      </c>
      <c r="C48" s="47">
        <v>31870</v>
      </c>
      <c r="D48" s="47">
        <v>12238.83282</v>
      </c>
      <c r="E48" s="47">
        <v>3581.421791</v>
      </c>
      <c r="F48" s="47">
        <v>869.72</v>
      </c>
      <c r="G48" s="47">
        <f>SUM(C48:F48)</f>
        <v>48559.974611</v>
      </c>
      <c r="H48" s="9"/>
      <c r="I48" s="9"/>
    </row>
    <row r="49" spans="1:8" ht="15">
      <c r="A49" s="4"/>
      <c r="B49" s="56"/>
      <c r="C49" s="56"/>
      <c r="D49" s="56"/>
      <c r="E49" s="56"/>
      <c r="F49" s="56"/>
      <c r="G49" s="56"/>
      <c r="H49" s="56"/>
    </row>
    <row r="50" spans="2:7" ht="21">
      <c r="B50" s="64" t="s">
        <v>82</v>
      </c>
      <c r="C50" s="65"/>
      <c r="D50" s="65"/>
      <c r="E50" s="65"/>
      <c r="F50" s="65"/>
      <c r="G50" s="66"/>
    </row>
    <row r="51" spans="1:8" ht="15">
      <c r="A51" s="4"/>
      <c r="B51" s="77"/>
      <c r="C51" s="77"/>
      <c r="D51" s="77"/>
      <c r="E51" s="77"/>
      <c r="F51" s="77"/>
      <c r="G51" s="77"/>
      <c r="H51" s="77"/>
    </row>
    <row r="52" spans="2:7" ht="15">
      <c r="B52" s="55" t="s">
        <v>92</v>
      </c>
      <c r="C52" s="55"/>
      <c r="D52" s="55"/>
      <c r="E52" s="55"/>
      <c r="F52" s="55"/>
      <c r="G52" s="55"/>
    </row>
    <row r="53" spans="2:7" ht="15">
      <c r="B53" s="70" t="s">
        <v>24</v>
      </c>
      <c r="C53" s="70"/>
      <c r="D53" s="70"/>
      <c r="E53" s="70"/>
      <c r="F53" s="70"/>
      <c r="G53" s="70"/>
    </row>
    <row r="54" spans="2:7" ht="15">
      <c r="B54" s="46" t="s">
        <v>25</v>
      </c>
      <c r="C54" s="47">
        <v>125687</v>
      </c>
      <c r="D54" s="47">
        <v>9163</v>
      </c>
      <c r="E54" s="47">
        <v>3407</v>
      </c>
      <c r="F54" s="47">
        <v>1593</v>
      </c>
      <c r="G54" s="47">
        <f aca="true" t="shared" si="0" ref="G54:G70">SUM(C54:F54)</f>
        <v>139850</v>
      </c>
    </row>
    <row r="55" spans="2:7" ht="15">
      <c r="B55" s="46" t="s">
        <v>26</v>
      </c>
      <c r="C55" s="47">
        <v>33121.775309</v>
      </c>
      <c r="D55" s="47">
        <v>13455.885333</v>
      </c>
      <c r="E55" s="47">
        <v>4157.194278</v>
      </c>
      <c r="F55" s="47">
        <v>1420</v>
      </c>
      <c r="G55" s="47">
        <f t="shared" si="0"/>
        <v>52154.85492</v>
      </c>
    </row>
    <row r="56" spans="2:7" ht="15">
      <c r="B56" s="46" t="s">
        <v>27</v>
      </c>
      <c r="C56" s="47">
        <v>7.62997764287476</v>
      </c>
      <c r="D56" s="47">
        <v>40.73429483006728</v>
      </c>
      <c r="E56" s="47">
        <v>25</v>
      </c>
      <c r="F56" s="47">
        <v>20</v>
      </c>
      <c r="G56" s="47">
        <f>AVERAGE(C56:F56)</f>
        <v>23.34106811823551</v>
      </c>
    </row>
    <row r="57" spans="2:7" ht="15">
      <c r="B57" s="46" t="s">
        <v>28</v>
      </c>
      <c r="C57" s="47">
        <v>1016564</v>
      </c>
      <c r="D57" s="47">
        <v>368913</v>
      </c>
      <c r="E57" s="47">
        <v>90645</v>
      </c>
      <c r="F57" s="47">
        <v>27353</v>
      </c>
      <c r="G57" s="47">
        <f t="shared" si="0"/>
        <v>1503475</v>
      </c>
    </row>
    <row r="58" spans="2:7" ht="15">
      <c r="B58" s="46" t="s">
        <v>109</v>
      </c>
      <c r="C58" s="47">
        <v>1041942.6996709999</v>
      </c>
      <c r="D58" s="47">
        <v>366793.681266</v>
      </c>
      <c r="E58" s="47">
        <v>93895.141364</v>
      </c>
      <c r="F58" s="47">
        <v>27485</v>
      </c>
      <c r="G58" s="47">
        <f t="shared" si="0"/>
        <v>1530116.5223009998</v>
      </c>
    </row>
    <row r="59" spans="2:7" ht="15">
      <c r="B59" s="63" t="s">
        <v>29</v>
      </c>
      <c r="C59" s="63"/>
      <c r="D59" s="63"/>
      <c r="E59" s="63"/>
      <c r="F59" s="63"/>
      <c r="G59" s="63"/>
    </row>
    <row r="60" spans="2:7" ht="15">
      <c r="B60" s="46" t="s">
        <v>25</v>
      </c>
      <c r="C60" s="27">
        <v>0</v>
      </c>
      <c r="D60" s="20">
        <v>6</v>
      </c>
      <c r="E60" s="27">
        <v>0</v>
      </c>
      <c r="F60" s="27">
        <v>0</v>
      </c>
      <c r="G60" s="47">
        <f t="shared" si="0"/>
        <v>6</v>
      </c>
    </row>
    <row r="61" spans="2:7" ht="15">
      <c r="B61" s="46" t="s">
        <v>26</v>
      </c>
      <c r="C61" s="27">
        <v>0</v>
      </c>
      <c r="D61" s="44">
        <v>4.591</v>
      </c>
      <c r="E61" s="27">
        <v>0</v>
      </c>
      <c r="F61" s="27">
        <v>0</v>
      </c>
      <c r="G61" s="47">
        <f t="shared" si="0"/>
        <v>4.591</v>
      </c>
    </row>
    <row r="62" spans="2:7" ht="15">
      <c r="B62" s="46" t="s">
        <v>27</v>
      </c>
      <c r="C62" s="27">
        <v>0</v>
      </c>
      <c r="D62" s="44">
        <v>24.260079132660042</v>
      </c>
      <c r="E62" s="27">
        <v>0</v>
      </c>
      <c r="F62" s="27">
        <v>0</v>
      </c>
      <c r="G62" s="47">
        <f>AVERAGE(C62:F62)</f>
        <v>6.065019783165011</v>
      </c>
    </row>
    <row r="63" spans="2:7" ht="15">
      <c r="B63" s="46" t="s">
        <v>28</v>
      </c>
      <c r="C63" s="27">
        <v>0</v>
      </c>
      <c r="D63" s="20">
        <v>17</v>
      </c>
      <c r="E63" s="27">
        <v>0</v>
      </c>
      <c r="F63" s="27">
        <v>0</v>
      </c>
      <c r="G63" s="47">
        <f t="shared" si="0"/>
        <v>17</v>
      </c>
    </row>
    <row r="64" spans="2:7" ht="15">
      <c r="B64" s="46" t="s">
        <v>109</v>
      </c>
      <c r="C64" s="27">
        <v>0</v>
      </c>
      <c r="D64" s="44">
        <v>23.879302</v>
      </c>
      <c r="E64" s="27">
        <v>0</v>
      </c>
      <c r="F64" s="27">
        <v>0</v>
      </c>
      <c r="G64" s="47">
        <f t="shared" si="0"/>
        <v>23.879302</v>
      </c>
    </row>
    <row r="65" spans="2:7" ht="15">
      <c r="B65" s="70" t="s">
        <v>31</v>
      </c>
      <c r="C65" s="70"/>
      <c r="D65" s="70"/>
      <c r="E65" s="70"/>
      <c r="F65" s="70"/>
      <c r="G65" s="70"/>
    </row>
    <row r="66" spans="2:7" ht="15">
      <c r="B66" s="46" t="s">
        <v>25</v>
      </c>
      <c r="C66" s="44">
        <v>6905</v>
      </c>
      <c r="D66" s="44">
        <v>4126</v>
      </c>
      <c r="E66" s="44">
        <v>1425</v>
      </c>
      <c r="F66" s="44">
        <v>125</v>
      </c>
      <c r="G66" s="44">
        <f t="shared" si="0"/>
        <v>12581</v>
      </c>
    </row>
    <row r="67" spans="2:7" ht="15">
      <c r="B67" s="46" t="s">
        <v>26</v>
      </c>
      <c r="C67" s="44">
        <v>2909.408785</v>
      </c>
      <c r="D67" s="44">
        <v>3852.171</v>
      </c>
      <c r="E67" s="44">
        <v>840.736875</v>
      </c>
      <c r="F67" s="44">
        <v>58</v>
      </c>
      <c r="G67" s="44">
        <f t="shared" si="0"/>
        <v>7660.31666</v>
      </c>
    </row>
    <row r="68" spans="2:7" ht="15">
      <c r="B68" s="46" t="s">
        <v>27</v>
      </c>
      <c r="C68" s="44">
        <v>25.9655322230268</v>
      </c>
      <c r="D68" s="44">
        <v>51.47654038807297</v>
      </c>
      <c r="E68" s="44">
        <v>40</v>
      </c>
      <c r="F68" s="44">
        <v>48</v>
      </c>
      <c r="G68" s="44">
        <f>AVERAGE(C68:F68)</f>
        <v>41.360518152774944</v>
      </c>
    </row>
    <row r="69" spans="2:7" ht="15">
      <c r="B69" s="46" t="s">
        <v>28</v>
      </c>
      <c r="C69" s="44">
        <v>154365</v>
      </c>
      <c r="D69" s="44">
        <v>156604</v>
      </c>
      <c r="E69" s="44">
        <v>38664</v>
      </c>
      <c r="F69" s="44">
        <v>12851</v>
      </c>
      <c r="G69" s="44">
        <f t="shared" si="0"/>
        <v>362484</v>
      </c>
    </row>
    <row r="70" spans="2:7" ht="15">
      <c r="B70" s="46" t="s">
        <v>109</v>
      </c>
      <c r="C70" s="44">
        <v>97470.845311</v>
      </c>
      <c r="D70" s="44">
        <v>103449.449964</v>
      </c>
      <c r="E70" s="44">
        <v>16827.869894</v>
      </c>
      <c r="F70" s="44">
        <v>4465</v>
      </c>
      <c r="G70" s="44">
        <f t="shared" si="0"/>
        <v>222213.16516899999</v>
      </c>
    </row>
    <row r="71" spans="2:7" ht="15">
      <c r="B71" s="74" t="s">
        <v>32</v>
      </c>
      <c r="C71" s="75"/>
      <c r="D71" s="75"/>
      <c r="E71" s="75"/>
      <c r="F71" s="75"/>
      <c r="G71" s="76"/>
    </row>
    <row r="72" spans="2:7" ht="15">
      <c r="B72" s="25" t="s">
        <v>25</v>
      </c>
      <c r="C72" s="26">
        <v>132592</v>
      </c>
      <c r="D72" s="26">
        <v>13295</v>
      </c>
      <c r="E72" s="26">
        <v>4832</v>
      </c>
      <c r="F72" s="26">
        <v>1718</v>
      </c>
      <c r="G72" s="26">
        <f>SUM(C72:F72)</f>
        <v>152437</v>
      </c>
    </row>
    <row r="73" spans="2:7" ht="15">
      <c r="B73" s="25" t="s">
        <v>26</v>
      </c>
      <c r="C73" s="26">
        <v>36031.184094</v>
      </c>
      <c r="D73" s="26">
        <v>17312.647333</v>
      </c>
      <c r="E73" s="26">
        <v>4997.9311529999995</v>
      </c>
      <c r="F73" s="26">
        <v>1478</v>
      </c>
      <c r="G73" s="29">
        <f>SUM(C73:F73)</f>
        <v>59819.762579999995</v>
      </c>
    </row>
    <row r="74" spans="2:7" ht="15">
      <c r="B74" s="25" t="s">
        <v>27</v>
      </c>
      <c r="C74" s="26">
        <v>16.79775493295078</v>
      </c>
      <c r="D74" s="26">
        <v>38.82363811693343</v>
      </c>
      <c r="E74" s="26">
        <v>29</v>
      </c>
      <c r="F74" s="26">
        <v>22</v>
      </c>
      <c r="G74" s="26">
        <f>AVERAGE(C74:F74)</f>
        <v>26.65534826247105</v>
      </c>
    </row>
    <row r="75" spans="2:7" ht="15">
      <c r="B75" s="25" t="s">
        <v>28</v>
      </c>
      <c r="C75" s="26">
        <v>1170929</v>
      </c>
      <c r="D75" s="26">
        <v>525534</v>
      </c>
      <c r="E75" s="26">
        <v>129309</v>
      </c>
      <c r="F75" s="26">
        <v>40204</v>
      </c>
      <c r="G75" s="26">
        <f>SUM(C75:F75)</f>
        <v>1865976</v>
      </c>
    </row>
    <row r="76" spans="2:7" ht="15">
      <c r="B76" s="25" t="s">
        <v>109</v>
      </c>
      <c r="C76" s="29">
        <v>1139413.5449819998</v>
      </c>
      <c r="D76" s="26">
        <v>470267.01053200004</v>
      </c>
      <c r="E76" s="29">
        <v>110723.011258</v>
      </c>
      <c r="F76" s="26">
        <v>31950</v>
      </c>
      <c r="G76" s="29">
        <f>SUM(C76:F76)</f>
        <v>1752353.566772</v>
      </c>
    </row>
    <row r="77" spans="1:8" ht="15">
      <c r="A77" s="4"/>
      <c r="B77" s="56"/>
      <c r="C77" s="56"/>
      <c r="D77" s="56"/>
      <c r="E77" s="56"/>
      <c r="F77" s="56"/>
      <c r="G77" s="56"/>
      <c r="H77" s="56"/>
    </row>
    <row r="78" spans="2:7" ht="15">
      <c r="B78" s="60" t="s">
        <v>30</v>
      </c>
      <c r="C78" s="61"/>
      <c r="D78" s="61"/>
      <c r="E78" s="61"/>
      <c r="F78" s="61"/>
      <c r="G78" s="62"/>
    </row>
    <row r="79" spans="2:7" ht="15">
      <c r="B79" s="71" t="s">
        <v>24</v>
      </c>
      <c r="C79" s="72"/>
      <c r="D79" s="72"/>
      <c r="E79" s="72"/>
      <c r="F79" s="72"/>
      <c r="G79" s="73"/>
    </row>
    <row r="80" spans="2:7" ht="15">
      <c r="B80" s="46" t="s">
        <v>25</v>
      </c>
      <c r="C80" s="27">
        <v>12</v>
      </c>
      <c r="D80" s="27">
        <v>0</v>
      </c>
      <c r="E80" s="27">
        <v>0</v>
      </c>
      <c r="F80" s="27" t="s">
        <v>111</v>
      </c>
      <c r="G80" s="27">
        <f>SUM(C80:F80)</f>
        <v>12</v>
      </c>
    </row>
    <row r="81" spans="2:7" ht="15">
      <c r="B81" s="46" t="s">
        <v>26</v>
      </c>
      <c r="C81" s="35">
        <v>307.900771</v>
      </c>
      <c r="D81" s="35">
        <v>0</v>
      </c>
      <c r="E81" s="27">
        <v>0</v>
      </c>
      <c r="F81" s="35" t="s">
        <v>111</v>
      </c>
      <c r="G81" s="35">
        <f>SUM(C81:F81)</f>
        <v>307.900771</v>
      </c>
    </row>
    <row r="82" spans="2:7" ht="15">
      <c r="B82" s="46" t="s">
        <v>27</v>
      </c>
      <c r="C82" s="35">
        <v>288</v>
      </c>
      <c r="D82" s="35">
        <v>0</v>
      </c>
      <c r="E82" s="27">
        <v>0</v>
      </c>
      <c r="F82" s="35" t="s">
        <v>111</v>
      </c>
      <c r="G82" s="35">
        <f>AVERAGE(C82:F82)</f>
        <v>96</v>
      </c>
    </row>
    <row r="83" spans="2:7" ht="15">
      <c r="B83" s="46" t="s">
        <v>28</v>
      </c>
      <c r="C83" s="35">
        <v>1025</v>
      </c>
      <c r="D83" s="35">
        <v>151</v>
      </c>
      <c r="E83" s="35">
        <v>7</v>
      </c>
      <c r="F83" s="35">
        <v>1</v>
      </c>
      <c r="G83" s="35">
        <f>SUM(C83:F83)</f>
        <v>1184</v>
      </c>
    </row>
    <row r="84" spans="2:7" ht="15">
      <c r="B84" s="46" t="s">
        <v>109</v>
      </c>
      <c r="C84" s="35">
        <v>20081.11812</v>
      </c>
      <c r="D84" s="35">
        <v>1909</v>
      </c>
      <c r="E84" s="35">
        <v>91</v>
      </c>
      <c r="F84" s="35">
        <v>16</v>
      </c>
      <c r="G84" s="35">
        <f>SUM(C84:F84)</f>
        <v>22097.11812</v>
      </c>
    </row>
    <row r="85" spans="2:7" ht="15">
      <c r="B85" s="71" t="s">
        <v>29</v>
      </c>
      <c r="C85" s="72"/>
      <c r="D85" s="72"/>
      <c r="E85" s="72"/>
      <c r="F85" s="72"/>
      <c r="G85" s="73"/>
    </row>
    <row r="86" spans="2:7" ht="15">
      <c r="B86" s="46" t="s">
        <v>25</v>
      </c>
      <c r="C86" s="27">
        <v>0</v>
      </c>
      <c r="D86" s="27">
        <v>0</v>
      </c>
      <c r="E86" s="27">
        <v>0</v>
      </c>
      <c r="F86" s="27" t="s">
        <v>111</v>
      </c>
      <c r="G86" s="44">
        <f>SUM(C86:F86)</f>
        <v>0</v>
      </c>
    </row>
    <row r="87" spans="2:7" ht="15">
      <c r="B87" s="46" t="s">
        <v>26</v>
      </c>
      <c r="C87" s="27">
        <v>0</v>
      </c>
      <c r="D87" s="27">
        <v>0</v>
      </c>
      <c r="E87" s="27">
        <v>0</v>
      </c>
      <c r="F87" s="27" t="s">
        <v>111</v>
      </c>
      <c r="G87" s="44">
        <f>SUM(C87:F87)</f>
        <v>0</v>
      </c>
    </row>
    <row r="88" spans="2:7" ht="15">
      <c r="B88" s="46" t="s">
        <v>27</v>
      </c>
      <c r="C88" s="27">
        <v>0</v>
      </c>
      <c r="D88" s="27">
        <v>0</v>
      </c>
      <c r="E88" s="27">
        <v>0</v>
      </c>
      <c r="F88" s="27" t="s">
        <v>111</v>
      </c>
      <c r="G88" s="44">
        <f>AVERAGE(C88:F88)</f>
        <v>0</v>
      </c>
    </row>
    <row r="89" spans="2:7" ht="15">
      <c r="B89" s="46" t="s">
        <v>28</v>
      </c>
      <c r="C89" s="27">
        <v>0</v>
      </c>
      <c r="D89" s="27">
        <v>0</v>
      </c>
      <c r="E89" s="27">
        <v>0</v>
      </c>
      <c r="F89" s="27" t="s">
        <v>111</v>
      </c>
      <c r="G89" s="44">
        <f>SUM(C89:F89)</f>
        <v>0</v>
      </c>
    </row>
    <row r="90" spans="2:7" ht="15">
      <c r="B90" s="46" t="s">
        <v>109</v>
      </c>
      <c r="C90" s="27">
        <v>0</v>
      </c>
      <c r="D90" s="27">
        <v>0</v>
      </c>
      <c r="E90" s="27">
        <v>0</v>
      </c>
      <c r="F90" s="27" t="s">
        <v>111</v>
      </c>
      <c r="G90" s="44">
        <f>SUM(C90:F90)</f>
        <v>0</v>
      </c>
    </row>
    <row r="91" spans="2:7" ht="15">
      <c r="B91" s="71" t="s">
        <v>31</v>
      </c>
      <c r="C91" s="72"/>
      <c r="D91" s="72"/>
      <c r="E91" s="72"/>
      <c r="F91" s="72"/>
      <c r="G91" s="73"/>
    </row>
    <row r="92" spans="2:7" ht="15">
      <c r="B92" s="46" t="s">
        <v>25</v>
      </c>
      <c r="C92" s="46">
        <v>0</v>
      </c>
      <c r="D92" s="27">
        <v>0</v>
      </c>
      <c r="E92" s="27">
        <v>0</v>
      </c>
      <c r="F92" s="27" t="s">
        <v>111</v>
      </c>
      <c r="G92" s="44">
        <f>SUM(C92:F92)</f>
        <v>0</v>
      </c>
    </row>
    <row r="93" spans="2:7" ht="15">
      <c r="B93" s="46" t="s">
        <v>26</v>
      </c>
      <c r="C93" s="43">
        <v>0</v>
      </c>
      <c r="D93" s="27">
        <v>0</v>
      </c>
      <c r="E93" s="27">
        <v>0</v>
      </c>
      <c r="F93" s="27" t="s">
        <v>111</v>
      </c>
      <c r="G93" s="44">
        <f>SUM(C93:F93)</f>
        <v>0</v>
      </c>
    </row>
    <row r="94" spans="2:7" ht="15">
      <c r="B94" s="46" t="s">
        <v>27</v>
      </c>
      <c r="C94" s="49">
        <v>0</v>
      </c>
      <c r="D94" s="27">
        <v>0</v>
      </c>
      <c r="E94" s="27">
        <v>0</v>
      </c>
      <c r="F94" s="27" t="s">
        <v>111</v>
      </c>
      <c r="G94" s="44">
        <f>AVERAGE(C94:F94)</f>
        <v>0</v>
      </c>
    </row>
    <row r="95" spans="2:7" ht="15">
      <c r="B95" s="46" t="s">
        <v>28</v>
      </c>
      <c r="C95" s="49">
        <v>15</v>
      </c>
      <c r="D95" s="27">
        <v>0</v>
      </c>
      <c r="E95" s="27">
        <v>0</v>
      </c>
      <c r="F95" s="27" t="s">
        <v>111</v>
      </c>
      <c r="G95" s="44">
        <f>SUM(C95:F95)</f>
        <v>15</v>
      </c>
    </row>
    <row r="96" spans="2:7" ht="15">
      <c r="B96" s="46" t="s">
        <v>109</v>
      </c>
      <c r="C96" s="14">
        <v>227.718474</v>
      </c>
      <c r="D96" s="27">
        <v>0</v>
      </c>
      <c r="E96" s="27">
        <v>0</v>
      </c>
      <c r="F96" s="27" t="s">
        <v>111</v>
      </c>
      <c r="G96" s="14">
        <f>SUM(C96:F96)</f>
        <v>227.718474</v>
      </c>
    </row>
    <row r="97" spans="2:7" ht="15">
      <c r="B97" s="74" t="s">
        <v>91</v>
      </c>
      <c r="C97" s="75"/>
      <c r="D97" s="75"/>
      <c r="E97" s="75"/>
      <c r="F97" s="75"/>
      <c r="G97" s="76"/>
    </row>
    <row r="98" spans="2:7" ht="15">
      <c r="B98" s="25" t="s">
        <v>25</v>
      </c>
      <c r="C98" s="26">
        <v>12</v>
      </c>
      <c r="D98" s="25">
        <v>0</v>
      </c>
      <c r="E98" s="26">
        <v>0</v>
      </c>
      <c r="F98" s="28" t="s">
        <v>111</v>
      </c>
      <c r="G98" s="26">
        <f>SUM(C98:F98)</f>
        <v>12</v>
      </c>
    </row>
    <row r="99" spans="2:7" ht="15">
      <c r="B99" s="25" t="s">
        <v>26</v>
      </c>
      <c r="C99" s="26">
        <v>307.900771</v>
      </c>
      <c r="D99" s="25">
        <v>0</v>
      </c>
      <c r="E99" s="26">
        <v>0</v>
      </c>
      <c r="F99" s="28" t="s">
        <v>111</v>
      </c>
      <c r="G99" s="29">
        <f>SUM(C99:F99)</f>
        <v>307.900771</v>
      </c>
    </row>
    <row r="100" spans="2:7" ht="15">
      <c r="B100" s="25" t="s">
        <v>27</v>
      </c>
      <c r="C100" s="26">
        <v>288</v>
      </c>
      <c r="D100" s="25">
        <v>0</v>
      </c>
      <c r="E100" s="26">
        <v>0</v>
      </c>
      <c r="F100" s="28" t="s">
        <v>111</v>
      </c>
      <c r="G100" s="26">
        <f>AVERAGE(C100:F100)</f>
        <v>96</v>
      </c>
    </row>
    <row r="101" spans="2:7" ht="15">
      <c r="B101" s="25" t="s">
        <v>28</v>
      </c>
      <c r="C101" s="26">
        <v>1040</v>
      </c>
      <c r="D101" s="25">
        <v>151</v>
      </c>
      <c r="E101" s="25">
        <v>7</v>
      </c>
      <c r="F101" s="39">
        <v>1</v>
      </c>
      <c r="G101" s="26">
        <f>SUM(C101:F101)</f>
        <v>1199</v>
      </c>
    </row>
    <row r="102" spans="2:7" ht="15">
      <c r="B102" s="25" t="s">
        <v>109</v>
      </c>
      <c r="C102" s="29">
        <v>20308.836594</v>
      </c>
      <c r="D102" s="25">
        <v>1909</v>
      </c>
      <c r="E102" s="25">
        <v>91</v>
      </c>
      <c r="F102" s="39">
        <v>16</v>
      </c>
      <c r="G102" s="29">
        <f>SUM(C102:F102)</f>
        <v>22324.836594</v>
      </c>
    </row>
    <row r="103" spans="1:8" ht="15">
      <c r="A103" s="4"/>
      <c r="B103" s="56"/>
      <c r="C103" s="56"/>
      <c r="D103" s="56"/>
      <c r="E103" s="56"/>
      <c r="F103" s="56"/>
      <c r="G103" s="56"/>
      <c r="H103" s="56"/>
    </row>
    <row r="104" spans="2:7" ht="15">
      <c r="B104" s="55" t="s">
        <v>41</v>
      </c>
      <c r="C104" s="55"/>
      <c r="D104" s="55"/>
      <c r="E104" s="55"/>
      <c r="F104" s="55"/>
      <c r="G104" s="55"/>
    </row>
    <row r="105" spans="2:7" ht="15">
      <c r="B105" s="70" t="s">
        <v>40</v>
      </c>
      <c r="C105" s="70"/>
      <c r="D105" s="70"/>
      <c r="E105" s="70"/>
      <c r="F105" s="70"/>
      <c r="G105" s="70"/>
    </row>
    <row r="106" spans="2:7" ht="15">
      <c r="B106" s="46" t="s">
        <v>37</v>
      </c>
      <c r="C106" s="16">
        <v>2.16</v>
      </c>
      <c r="D106" s="19">
        <v>2.759</v>
      </c>
      <c r="E106" s="19">
        <v>2.86</v>
      </c>
      <c r="F106" s="19">
        <v>2.49</v>
      </c>
      <c r="G106" s="19">
        <f>AVERAGE(C106:F106)</f>
        <v>2.56725</v>
      </c>
    </row>
    <row r="107" spans="2:7" ht="15">
      <c r="B107" s="46" t="s">
        <v>38</v>
      </c>
      <c r="C107" s="16">
        <v>2.16</v>
      </c>
      <c r="D107" s="19">
        <v>2.652</v>
      </c>
      <c r="E107" s="46">
        <v>2.72</v>
      </c>
      <c r="F107" s="19">
        <v>2.53</v>
      </c>
      <c r="G107" s="19">
        <f>AVERAGE(C107:F107)</f>
        <v>2.5155</v>
      </c>
    </row>
    <row r="108" spans="2:7" ht="15">
      <c r="B108" s="46" t="s">
        <v>39</v>
      </c>
      <c r="C108" s="16">
        <v>2.19</v>
      </c>
      <c r="D108" s="19">
        <v>2.536</v>
      </c>
      <c r="E108" s="46">
        <v>2.39</v>
      </c>
      <c r="F108" s="19">
        <v>2.53</v>
      </c>
      <c r="G108" s="19">
        <f>AVERAGE(C108:F108)</f>
        <v>2.4114999999999998</v>
      </c>
    </row>
    <row r="109" spans="2:7" ht="15">
      <c r="B109" s="70" t="s">
        <v>85</v>
      </c>
      <c r="C109" s="70"/>
      <c r="D109" s="70"/>
      <c r="E109" s="70"/>
      <c r="F109" s="70"/>
      <c r="G109" s="70"/>
    </row>
    <row r="110" spans="2:7" ht="15">
      <c r="B110" s="46" t="s">
        <v>37</v>
      </c>
      <c r="C110" s="16">
        <v>0.99</v>
      </c>
      <c r="D110" s="19">
        <v>0.99</v>
      </c>
      <c r="E110" s="46">
        <v>1.4</v>
      </c>
      <c r="F110" s="19">
        <v>1.99</v>
      </c>
      <c r="G110" s="19">
        <f>AVERAGE(C110:F110)</f>
        <v>1.3425</v>
      </c>
    </row>
    <row r="111" spans="2:7" ht="15">
      <c r="B111" s="46" t="s">
        <v>38</v>
      </c>
      <c r="C111" s="16">
        <v>1.82</v>
      </c>
      <c r="D111" s="19">
        <v>1.88</v>
      </c>
      <c r="E111" s="46">
        <v>1.99</v>
      </c>
      <c r="F111" s="19">
        <v>1.99</v>
      </c>
      <c r="G111" s="19">
        <f>AVERAGE(C111:F111)</f>
        <v>1.9200000000000002</v>
      </c>
    </row>
    <row r="112" spans="2:7" ht="15">
      <c r="B112" s="46" t="s">
        <v>39</v>
      </c>
      <c r="C112" s="16">
        <v>1.89</v>
      </c>
      <c r="D112" s="19">
        <v>1.8799999999999966</v>
      </c>
      <c r="E112" s="19">
        <v>1.73</v>
      </c>
      <c r="F112" s="19">
        <v>1.69</v>
      </c>
      <c r="G112" s="19">
        <f>AVERAGE(C112:F112)</f>
        <v>1.797499999999999</v>
      </c>
    </row>
    <row r="113" spans="1:9" ht="15">
      <c r="A113" s="4"/>
      <c r="B113" s="56"/>
      <c r="C113" s="56"/>
      <c r="D113" s="56"/>
      <c r="E113" s="56"/>
      <c r="F113" s="56"/>
      <c r="G113" s="56"/>
      <c r="H113" s="56"/>
      <c r="I113" s="56"/>
    </row>
    <row r="114" spans="2:7" ht="15">
      <c r="B114" s="70" t="s">
        <v>42</v>
      </c>
      <c r="C114" s="70"/>
      <c r="D114" s="70"/>
      <c r="E114" s="70"/>
      <c r="F114" s="70"/>
      <c r="G114" s="70"/>
    </row>
    <row r="115" spans="2:7" ht="15">
      <c r="B115" s="46" t="s">
        <v>37</v>
      </c>
      <c r="C115" s="16">
        <v>1.39</v>
      </c>
      <c r="D115" s="19">
        <v>1.774</v>
      </c>
      <c r="E115" s="46">
        <v>1.89</v>
      </c>
      <c r="F115" s="19">
        <v>1.65</v>
      </c>
      <c r="G115" s="19">
        <f>AVERAGE(C115:F115)</f>
        <v>1.6759999999999997</v>
      </c>
    </row>
    <row r="116" spans="2:7" ht="15">
      <c r="B116" s="46" t="s">
        <v>38</v>
      </c>
      <c r="C116" s="16">
        <v>1.49</v>
      </c>
      <c r="D116" s="19">
        <v>1.85</v>
      </c>
      <c r="E116" s="46">
        <v>1.89</v>
      </c>
      <c r="F116" s="19">
        <v>1.69</v>
      </c>
      <c r="G116" s="19">
        <f>AVERAGE(C116:F116)</f>
        <v>1.73</v>
      </c>
    </row>
    <row r="117" spans="2:7" ht="15">
      <c r="B117" s="46" t="s">
        <v>39</v>
      </c>
      <c r="C117" s="16">
        <v>1.59</v>
      </c>
      <c r="D117" s="19">
        <v>1.79</v>
      </c>
      <c r="E117" s="19">
        <v>1.88</v>
      </c>
      <c r="F117" s="19">
        <v>1.89</v>
      </c>
      <c r="G117" s="19">
        <f>AVERAGE(C117:F117)</f>
        <v>1.7874999999999999</v>
      </c>
    </row>
    <row r="118" spans="2:7" ht="15">
      <c r="B118" s="71" t="s">
        <v>86</v>
      </c>
      <c r="C118" s="72"/>
      <c r="D118" s="72"/>
      <c r="E118" s="72"/>
      <c r="F118" s="72"/>
      <c r="G118" s="73"/>
    </row>
    <row r="119" spans="2:7" ht="15">
      <c r="B119" s="46" t="s">
        <v>37</v>
      </c>
      <c r="C119" s="16">
        <v>0.69</v>
      </c>
      <c r="D119" s="46">
        <v>0.77</v>
      </c>
      <c r="E119" s="46">
        <v>0</v>
      </c>
      <c r="F119" s="19">
        <v>0.79</v>
      </c>
      <c r="G119" s="19">
        <f>AVERAGE(C119:F119)</f>
        <v>0.5625</v>
      </c>
    </row>
    <row r="120" spans="2:7" ht="15">
      <c r="B120" s="46" t="s">
        <v>38</v>
      </c>
      <c r="C120" s="16">
        <v>1.09</v>
      </c>
      <c r="D120" s="19">
        <v>1</v>
      </c>
      <c r="E120" s="46">
        <v>0</v>
      </c>
      <c r="F120" s="19">
        <v>1.69</v>
      </c>
      <c r="G120" s="19">
        <f>AVERAGE(C120:F120)</f>
        <v>0.945</v>
      </c>
    </row>
    <row r="121" spans="2:7" ht="15">
      <c r="B121" s="46" t="s">
        <v>39</v>
      </c>
      <c r="C121" s="16">
        <v>1.29</v>
      </c>
      <c r="D121" s="19">
        <v>1.4699999999999995</v>
      </c>
      <c r="E121" s="19">
        <v>1.88</v>
      </c>
      <c r="F121" s="19">
        <v>1.89</v>
      </c>
      <c r="G121" s="19">
        <f>AVERAGE(C121:F121)</f>
        <v>1.6324999999999998</v>
      </c>
    </row>
    <row r="122" spans="1:8" ht="15">
      <c r="A122" s="4"/>
      <c r="B122" s="56"/>
      <c r="C122" s="56"/>
      <c r="D122" s="56"/>
      <c r="E122" s="56"/>
      <c r="F122" s="56"/>
      <c r="G122" s="56"/>
      <c r="H122" s="56"/>
    </row>
    <row r="123" spans="2:7" ht="15">
      <c r="B123" s="60" t="s">
        <v>43</v>
      </c>
      <c r="C123" s="61"/>
      <c r="D123" s="61"/>
      <c r="E123" s="61"/>
      <c r="F123" s="61"/>
      <c r="G123" s="62"/>
    </row>
    <row r="124" spans="2:8" ht="15">
      <c r="B124" s="2" t="s">
        <v>106</v>
      </c>
      <c r="C124" s="38">
        <v>5.65</v>
      </c>
      <c r="D124" s="17">
        <v>0</v>
      </c>
      <c r="E124" s="37">
        <v>0</v>
      </c>
      <c r="F124" s="27" t="s">
        <v>111</v>
      </c>
      <c r="G124" s="16">
        <f>AVERAGE(C124:F124)</f>
        <v>1.8833333333333335</v>
      </c>
      <c r="H124" s="3"/>
    </row>
    <row r="125" spans="2:7" ht="15">
      <c r="B125" s="60" t="s">
        <v>93</v>
      </c>
      <c r="C125" s="61"/>
      <c r="D125" s="61"/>
      <c r="E125" s="61"/>
      <c r="F125" s="61"/>
      <c r="G125" s="62"/>
    </row>
    <row r="126" spans="2:7" ht="15">
      <c r="B126" s="5" t="s">
        <v>107</v>
      </c>
      <c r="C126" s="38">
        <v>1.9</v>
      </c>
      <c r="D126" s="13">
        <v>2.04</v>
      </c>
      <c r="E126" s="27" t="s">
        <v>111</v>
      </c>
      <c r="F126" s="17">
        <v>2.27</v>
      </c>
      <c r="G126" s="16">
        <f>AVERAGE(C126:F126)</f>
        <v>2.07</v>
      </c>
    </row>
    <row r="127" spans="1:8" ht="15">
      <c r="A127" s="4"/>
      <c r="B127" s="69"/>
      <c r="C127" s="69"/>
      <c r="D127" s="69"/>
      <c r="E127" s="69"/>
      <c r="F127" s="69"/>
      <c r="G127" s="69"/>
      <c r="H127" s="69"/>
    </row>
    <row r="128" spans="2:7" ht="15">
      <c r="B128" s="55" t="s">
        <v>44</v>
      </c>
      <c r="C128" s="55"/>
      <c r="D128" s="55"/>
      <c r="E128" s="55"/>
      <c r="F128" s="55"/>
      <c r="G128" s="55"/>
    </row>
    <row r="129" spans="2:7" ht="15">
      <c r="B129" s="46" t="s">
        <v>45</v>
      </c>
      <c r="C129" s="44">
        <v>335093</v>
      </c>
      <c r="D129" s="47">
        <v>38275</v>
      </c>
      <c r="E129" s="44">
        <v>8506</v>
      </c>
      <c r="F129" s="46">
        <v>632</v>
      </c>
      <c r="G129" s="44">
        <f>SUM(C129:F129)</f>
        <v>382506</v>
      </c>
    </row>
    <row r="130" spans="2:7" ht="15">
      <c r="B130" s="46" t="s">
        <v>46</v>
      </c>
      <c r="C130" s="14">
        <v>171664.205062</v>
      </c>
      <c r="D130" s="47">
        <v>5659.642518</v>
      </c>
      <c r="E130" s="44">
        <v>1186</v>
      </c>
      <c r="F130" s="46">
        <v>55</v>
      </c>
      <c r="G130" s="14">
        <f>SUM(C130:F130)</f>
        <v>178564.84758</v>
      </c>
    </row>
    <row r="131" spans="1:8" ht="15">
      <c r="A131" s="4"/>
      <c r="B131" s="56"/>
      <c r="C131" s="56"/>
      <c r="D131" s="56"/>
      <c r="E131" s="56"/>
      <c r="F131" s="56"/>
      <c r="G131" s="56"/>
      <c r="H131" s="56"/>
    </row>
    <row r="132" spans="2:7" ht="15">
      <c r="B132" s="55" t="s">
        <v>47</v>
      </c>
      <c r="C132" s="55"/>
      <c r="D132" s="55"/>
      <c r="E132" s="55"/>
      <c r="F132" s="55"/>
      <c r="G132" s="55"/>
    </row>
    <row r="133" spans="2:7" ht="15">
      <c r="B133" s="46" t="s">
        <v>48</v>
      </c>
      <c r="C133" s="48">
        <v>991030</v>
      </c>
      <c r="D133" s="47">
        <v>414190</v>
      </c>
      <c r="E133" s="47">
        <v>199913</v>
      </c>
      <c r="F133" s="47">
        <v>495985.2165228623</v>
      </c>
      <c r="G133" s="44">
        <f>SUM(C133:F133)</f>
        <v>2101118.216522862</v>
      </c>
    </row>
    <row r="134" spans="1:8" ht="15">
      <c r="A134" s="4"/>
      <c r="B134" s="56"/>
      <c r="C134" s="56"/>
      <c r="D134" s="56"/>
      <c r="E134" s="56"/>
      <c r="F134" s="56"/>
      <c r="G134" s="56"/>
      <c r="H134" s="56"/>
    </row>
    <row r="135" spans="2:7" ht="21">
      <c r="B135" s="68" t="s">
        <v>88</v>
      </c>
      <c r="C135" s="68"/>
      <c r="D135" s="68"/>
      <c r="E135" s="68"/>
      <c r="F135" s="68"/>
      <c r="G135" s="68"/>
    </row>
    <row r="136" spans="2:7" ht="15">
      <c r="B136" s="55" t="s">
        <v>49</v>
      </c>
      <c r="C136" s="55"/>
      <c r="D136" s="55"/>
      <c r="E136" s="55"/>
      <c r="F136" s="55"/>
      <c r="G136" s="55"/>
    </row>
    <row r="137" spans="2:9" ht="15">
      <c r="B137" s="46" t="s">
        <v>50</v>
      </c>
      <c r="C137" s="44">
        <v>191241</v>
      </c>
      <c r="D137" s="44">
        <v>19460</v>
      </c>
      <c r="E137" s="44">
        <v>223</v>
      </c>
      <c r="F137" s="44">
        <v>10323</v>
      </c>
      <c r="G137" s="47">
        <f>SUM(C137:F137)</f>
        <v>221247</v>
      </c>
      <c r="H137" s="9"/>
      <c r="I137" s="9"/>
    </row>
    <row r="138" spans="2:9" ht="15">
      <c r="B138" s="46" t="s">
        <v>51</v>
      </c>
      <c r="C138" s="44">
        <v>97258</v>
      </c>
      <c r="D138" s="44">
        <v>4455</v>
      </c>
      <c r="E138" s="44">
        <v>32</v>
      </c>
      <c r="F138" s="44">
        <v>1158</v>
      </c>
      <c r="G138" s="47">
        <f>SUM(C138:F138)</f>
        <v>102903</v>
      </c>
      <c r="H138" s="9"/>
      <c r="I138" s="9"/>
    </row>
    <row r="139" spans="1:9" ht="15">
      <c r="A139" s="4"/>
      <c r="B139" s="56"/>
      <c r="C139" s="56"/>
      <c r="D139" s="56"/>
      <c r="E139" s="56"/>
      <c r="F139" s="56"/>
      <c r="G139" s="56"/>
      <c r="H139" s="56"/>
      <c r="I139" s="9"/>
    </row>
    <row r="140" spans="2:9" ht="15">
      <c r="B140" s="60" t="s">
        <v>52</v>
      </c>
      <c r="C140" s="61"/>
      <c r="D140" s="61"/>
      <c r="E140" s="61"/>
      <c r="F140" s="61"/>
      <c r="G140" s="62"/>
      <c r="I140" s="9"/>
    </row>
    <row r="141" spans="2:9" ht="15">
      <c r="B141" s="46" t="s">
        <v>53</v>
      </c>
      <c r="C141" s="44">
        <v>76532</v>
      </c>
      <c r="D141" s="47">
        <v>46732</v>
      </c>
      <c r="E141" s="44">
        <v>34064</v>
      </c>
      <c r="F141" s="27" t="s">
        <v>111</v>
      </c>
      <c r="G141" s="47">
        <f>SUM(C141:F141)</f>
        <v>157328</v>
      </c>
      <c r="H141" s="9"/>
      <c r="I141" s="9"/>
    </row>
    <row r="142" spans="1:8" ht="15">
      <c r="A142" s="4"/>
      <c r="B142" s="56"/>
      <c r="C142" s="56"/>
      <c r="D142" s="56"/>
      <c r="E142" s="56"/>
      <c r="F142" s="56"/>
      <c r="G142" s="56"/>
      <c r="H142" s="56"/>
    </row>
    <row r="143" spans="2:7" ht="21">
      <c r="B143" s="64" t="s">
        <v>89</v>
      </c>
      <c r="C143" s="65"/>
      <c r="D143" s="65"/>
      <c r="E143" s="65"/>
      <c r="F143" s="65"/>
      <c r="G143" s="66"/>
    </row>
    <row r="144" spans="2:7" ht="15">
      <c r="B144" s="60" t="s">
        <v>83</v>
      </c>
      <c r="C144" s="61"/>
      <c r="D144" s="61"/>
      <c r="E144" s="61"/>
      <c r="F144" s="61"/>
      <c r="G144" s="62"/>
    </row>
    <row r="145" spans="1:8" ht="15">
      <c r="A145" s="4"/>
      <c r="B145" s="67"/>
      <c r="C145" s="67"/>
      <c r="D145" s="67"/>
      <c r="E145" s="67"/>
      <c r="F145" s="67"/>
      <c r="G145" s="67"/>
      <c r="H145" s="67"/>
    </row>
    <row r="146" spans="2:7" ht="15">
      <c r="B146" s="63" t="s">
        <v>54</v>
      </c>
      <c r="C146" s="63"/>
      <c r="D146" s="63"/>
      <c r="E146" s="63"/>
      <c r="F146" s="63"/>
      <c r="G146" s="63"/>
    </row>
    <row r="147" spans="2:7" ht="15">
      <c r="B147" s="46" t="s">
        <v>55</v>
      </c>
      <c r="C147" s="44">
        <v>60356</v>
      </c>
      <c r="D147" s="47">
        <v>15869</v>
      </c>
      <c r="E147" s="44">
        <v>2</v>
      </c>
      <c r="F147" s="44">
        <v>0</v>
      </c>
      <c r="G147" s="44">
        <f>SUM(C147:F147)</f>
        <v>76227</v>
      </c>
    </row>
    <row r="148" spans="2:7" ht="15">
      <c r="B148" s="46" t="s">
        <v>56</v>
      </c>
      <c r="C148" s="14">
        <v>1246.885</v>
      </c>
      <c r="D148" s="14">
        <v>308.088631</v>
      </c>
      <c r="E148" s="14">
        <v>0.021</v>
      </c>
      <c r="F148" s="44">
        <v>0</v>
      </c>
      <c r="G148" s="14">
        <f>SUM(C148:F148)</f>
        <v>1554.994631</v>
      </c>
    </row>
    <row r="149" spans="1:8" ht="15">
      <c r="A149" s="4"/>
      <c r="B149" s="56"/>
      <c r="C149" s="56"/>
      <c r="D149" s="56"/>
      <c r="E149" s="56"/>
      <c r="F149" s="56"/>
      <c r="G149" s="56"/>
      <c r="H149" s="56"/>
    </row>
    <row r="150" spans="2:7" ht="15">
      <c r="B150" s="63" t="s">
        <v>57</v>
      </c>
      <c r="C150" s="63"/>
      <c r="D150" s="63"/>
      <c r="E150" s="63"/>
      <c r="F150" s="63"/>
      <c r="G150" s="63"/>
    </row>
    <row r="151" spans="2:8" ht="15">
      <c r="B151" s="46" t="s">
        <v>58</v>
      </c>
      <c r="C151" s="44">
        <v>0</v>
      </c>
      <c r="D151" s="44">
        <v>0</v>
      </c>
      <c r="E151" s="40">
        <v>26</v>
      </c>
      <c r="F151" s="44">
        <v>0</v>
      </c>
      <c r="G151" s="44">
        <f>SUM(C151:F151)</f>
        <v>26</v>
      </c>
      <c r="H151" s="30"/>
    </row>
    <row r="152" spans="2:8" ht="15">
      <c r="B152" s="46" t="s">
        <v>59</v>
      </c>
      <c r="C152" s="44">
        <v>0</v>
      </c>
      <c r="D152" s="44">
        <v>0</v>
      </c>
      <c r="E152" s="14">
        <v>0.511</v>
      </c>
      <c r="F152" s="44">
        <v>0</v>
      </c>
      <c r="G152" s="14">
        <f>SUM(C152:F152)</f>
        <v>0.511</v>
      </c>
      <c r="H152" s="30"/>
    </row>
    <row r="153" spans="1:8" ht="15">
      <c r="A153" s="4"/>
      <c r="B153" s="56"/>
      <c r="C153" s="56"/>
      <c r="D153" s="56"/>
      <c r="E153" s="56"/>
      <c r="F153" s="56"/>
      <c r="G153" s="56"/>
      <c r="H153" s="56"/>
    </row>
    <row r="154" spans="2:7" ht="15">
      <c r="B154" s="63" t="s">
        <v>62</v>
      </c>
      <c r="C154" s="63"/>
      <c r="D154" s="63"/>
      <c r="E154" s="63"/>
      <c r="F154" s="63"/>
      <c r="G154" s="63"/>
    </row>
    <row r="155" spans="2:8" ht="15">
      <c r="B155" s="46" t="s">
        <v>60</v>
      </c>
      <c r="C155" s="47">
        <v>2090</v>
      </c>
      <c r="D155" s="47">
        <v>2945</v>
      </c>
      <c r="E155" s="44">
        <v>1</v>
      </c>
      <c r="F155" s="44">
        <v>0</v>
      </c>
      <c r="G155" s="44">
        <f>SUM(C155:F155)</f>
        <v>5036</v>
      </c>
      <c r="H155" s="30"/>
    </row>
    <row r="156" spans="2:8" ht="15">
      <c r="B156" s="46" t="s">
        <v>61</v>
      </c>
      <c r="C156" s="14">
        <v>125.4</v>
      </c>
      <c r="D156" s="14">
        <v>82.93474599999999</v>
      </c>
      <c r="E156" s="14">
        <v>0.18</v>
      </c>
      <c r="F156" s="44">
        <v>0</v>
      </c>
      <c r="G156" s="14">
        <f>SUM(C156:F156)</f>
        <v>208.514746</v>
      </c>
      <c r="H156" s="30"/>
    </row>
    <row r="157" spans="1:8" ht="15">
      <c r="A157" s="4"/>
      <c r="B157" s="56"/>
      <c r="C157" s="56"/>
      <c r="D157" s="56"/>
      <c r="E157" s="56"/>
      <c r="F157" s="56"/>
      <c r="G157" s="56"/>
      <c r="H157" s="56"/>
    </row>
    <row r="158" spans="2:7" ht="15">
      <c r="B158" s="63" t="s">
        <v>74</v>
      </c>
      <c r="C158" s="63"/>
      <c r="D158" s="63"/>
      <c r="E158" s="63"/>
      <c r="F158" s="63"/>
      <c r="G158" s="63"/>
    </row>
    <row r="159" spans="2:7" ht="15">
      <c r="B159" s="25" t="s">
        <v>75</v>
      </c>
      <c r="C159" s="26">
        <v>62446</v>
      </c>
      <c r="D159" s="31">
        <v>18814</v>
      </c>
      <c r="E159" s="26">
        <v>29</v>
      </c>
      <c r="F159" s="26">
        <v>0</v>
      </c>
      <c r="G159" s="26">
        <f>SUM(C159:F159)</f>
        <v>81289</v>
      </c>
    </row>
    <row r="160" spans="2:7" ht="15">
      <c r="B160" s="25" t="s">
        <v>76</v>
      </c>
      <c r="C160" s="29">
        <v>1372.285</v>
      </c>
      <c r="D160" s="42">
        <v>391.023377</v>
      </c>
      <c r="E160" s="29">
        <v>0.7120000000000001</v>
      </c>
      <c r="F160" s="26">
        <v>0</v>
      </c>
      <c r="G160" s="29">
        <f>SUM(C160:F160)</f>
        <v>1764.020377</v>
      </c>
    </row>
    <row r="161" spans="1:8" ht="15">
      <c r="A161" s="4"/>
      <c r="B161" s="56"/>
      <c r="C161" s="56"/>
      <c r="D161" s="56"/>
      <c r="E161" s="56"/>
      <c r="F161" s="56"/>
      <c r="G161" s="56"/>
      <c r="H161" s="56"/>
    </row>
    <row r="162" spans="2:7" ht="15">
      <c r="B162" s="55" t="s">
        <v>63</v>
      </c>
      <c r="C162" s="55"/>
      <c r="D162" s="55"/>
      <c r="E162" s="55"/>
      <c r="F162" s="55"/>
      <c r="G162" s="55"/>
    </row>
    <row r="163" spans="2:7" ht="15">
      <c r="B163" s="20" t="s">
        <v>60</v>
      </c>
      <c r="C163" s="44">
        <v>8448</v>
      </c>
      <c r="D163" s="47">
        <v>22977</v>
      </c>
      <c r="E163" s="44">
        <v>3814</v>
      </c>
      <c r="F163" s="44">
        <v>102</v>
      </c>
      <c r="G163" s="44">
        <f>SUM(C163:F163)</f>
        <v>35341</v>
      </c>
    </row>
    <row r="164" spans="2:7" ht="15">
      <c r="B164" s="20" t="s">
        <v>61</v>
      </c>
      <c r="C164" s="14">
        <v>496.818897</v>
      </c>
      <c r="D164" s="14">
        <v>259.379751</v>
      </c>
      <c r="E164" s="14">
        <v>33.292768</v>
      </c>
      <c r="F164" s="14">
        <v>0.39432</v>
      </c>
      <c r="G164" s="14">
        <f>SUM(C164:F164)</f>
        <v>789.8857360000001</v>
      </c>
    </row>
    <row r="165" spans="1:7" ht="15">
      <c r="A165" s="4"/>
      <c r="B165" s="56"/>
      <c r="C165" s="56"/>
      <c r="D165" s="56"/>
      <c r="E165" s="56"/>
      <c r="F165" s="56"/>
      <c r="G165" s="56"/>
    </row>
    <row r="166" spans="2:7" ht="15">
      <c r="B166" s="60" t="s">
        <v>64</v>
      </c>
      <c r="C166" s="61"/>
      <c r="D166" s="61"/>
      <c r="E166" s="61"/>
      <c r="F166" s="61"/>
      <c r="G166" s="62"/>
    </row>
    <row r="167" spans="2:7" ht="15">
      <c r="B167" s="57" t="s">
        <v>65</v>
      </c>
      <c r="C167" s="58"/>
      <c r="D167" s="58"/>
      <c r="E167" s="58"/>
      <c r="F167" s="58"/>
      <c r="G167" s="59"/>
    </row>
    <row r="168" spans="2:7" ht="15">
      <c r="B168" s="46" t="s">
        <v>66</v>
      </c>
      <c r="C168" s="44">
        <v>3569</v>
      </c>
      <c r="D168" s="47">
        <v>1850</v>
      </c>
      <c r="E168" s="44">
        <v>297</v>
      </c>
      <c r="F168" s="47">
        <v>52</v>
      </c>
      <c r="G168" s="44">
        <f>SUM(C168:F168)</f>
        <v>5768</v>
      </c>
    </row>
    <row r="169" spans="2:7" ht="15">
      <c r="B169" s="46" t="s">
        <v>67</v>
      </c>
      <c r="C169" s="14">
        <v>89.225</v>
      </c>
      <c r="D169" s="14">
        <v>43.387118</v>
      </c>
      <c r="E169" s="14">
        <v>5.94</v>
      </c>
      <c r="F169" s="14">
        <v>1.346</v>
      </c>
      <c r="G169" s="14">
        <f>SUM(C169:F169)</f>
        <v>139.898118</v>
      </c>
    </row>
    <row r="170" spans="1:7" ht="15">
      <c r="A170" s="4"/>
      <c r="B170" s="56"/>
      <c r="C170" s="56"/>
      <c r="D170" s="56"/>
      <c r="E170" s="56"/>
      <c r="F170" s="56"/>
      <c r="G170" s="56"/>
    </row>
    <row r="171" spans="2:7" ht="15">
      <c r="B171" s="57" t="s">
        <v>68</v>
      </c>
      <c r="C171" s="58"/>
      <c r="D171" s="58"/>
      <c r="E171" s="58"/>
      <c r="F171" s="58"/>
      <c r="G171" s="59"/>
    </row>
    <row r="172" spans="2:7" ht="15">
      <c r="B172" s="46" t="s">
        <v>69</v>
      </c>
      <c r="C172" s="44">
        <v>10344</v>
      </c>
      <c r="D172" s="47">
        <v>1577</v>
      </c>
      <c r="E172" s="44">
        <v>472</v>
      </c>
      <c r="F172" s="47">
        <v>121</v>
      </c>
      <c r="G172" s="44">
        <f>SUM(C172:F172)</f>
        <v>12514</v>
      </c>
    </row>
    <row r="173" spans="2:7" ht="15">
      <c r="B173" s="46" t="s">
        <v>67</v>
      </c>
      <c r="C173" s="14">
        <v>227.664</v>
      </c>
      <c r="D173" s="14">
        <v>33.084</v>
      </c>
      <c r="E173" s="14">
        <v>9.44</v>
      </c>
      <c r="F173" s="14">
        <v>2.852</v>
      </c>
      <c r="G173" s="14">
        <f>SUM(C173:F173)</f>
        <v>273.03999999999996</v>
      </c>
    </row>
    <row r="174" spans="1:8" ht="15">
      <c r="A174" s="4"/>
      <c r="B174" s="56"/>
      <c r="C174" s="56"/>
      <c r="D174" s="56"/>
      <c r="E174" s="56"/>
      <c r="F174" s="56"/>
      <c r="G174" s="56"/>
      <c r="H174" s="56"/>
    </row>
    <row r="175" spans="2:7" ht="15">
      <c r="B175" s="57" t="s">
        <v>70</v>
      </c>
      <c r="C175" s="58"/>
      <c r="D175" s="58"/>
      <c r="E175" s="58"/>
      <c r="F175" s="58"/>
      <c r="G175" s="59"/>
    </row>
    <row r="176" spans="2:7" ht="15">
      <c r="B176" s="46" t="s">
        <v>69</v>
      </c>
      <c r="C176" s="47">
        <v>578</v>
      </c>
      <c r="D176" s="47">
        <v>332</v>
      </c>
      <c r="E176" s="44">
        <v>240</v>
      </c>
      <c r="F176" s="47">
        <v>43</v>
      </c>
      <c r="G176" s="44">
        <f>SUM(C176:F176)</f>
        <v>1193</v>
      </c>
    </row>
    <row r="177" spans="2:7" ht="15">
      <c r="B177" s="46" t="s">
        <v>67</v>
      </c>
      <c r="C177" s="14">
        <v>52.882</v>
      </c>
      <c r="D177" s="14">
        <v>27.33</v>
      </c>
      <c r="E177" s="14">
        <v>15.683557</v>
      </c>
      <c r="F177" s="14">
        <v>2.712543</v>
      </c>
      <c r="G177" s="14">
        <f>SUM(C177:F177)</f>
        <v>98.6081</v>
      </c>
    </row>
    <row r="178" spans="1:8" ht="15">
      <c r="A178" s="4"/>
      <c r="B178" s="56"/>
      <c r="C178" s="56"/>
      <c r="D178" s="56"/>
      <c r="E178" s="56"/>
      <c r="F178" s="56"/>
      <c r="G178" s="56"/>
      <c r="H178" s="56"/>
    </row>
    <row r="179" spans="2:7" ht="15">
      <c r="B179" s="57" t="s">
        <v>71</v>
      </c>
      <c r="C179" s="58"/>
      <c r="D179" s="58"/>
      <c r="E179" s="58"/>
      <c r="F179" s="58"/>
      <c r="G179" s="59"/>
    </row>
    <row r="180" spans="2:7" ht="15">
      <c r="B180" s="46" t="s">
        <v>69</v>
      </c>
      <c r="C180" s="47">
        <v>902</v>
      </c>
      <c r="D180" s="47">
        <v>252</v>
      </c>
      <c r="E180" s="34">
        <v>0</v>
      </c>
      <c r="F180" s="47">
        <v>20</v>
      </c>
      <c r="G180" s="44">
        <f>SUM(C180:F180)</f>
        <v>1174</v>
      </c>
    </row>
    <row r="181" spans="2:7" ht="15">
      <c r="B181" s="46" t="s">
        <v>67</v>
      </c>
      <c r="C181" s="14">
        <v>46.485</v>
      </c>
      <c r="D181" s="14">
        <v>74.480434</v>
      </c>
      <c r="E181" s="34">
        <v>0</v>
      </c>
      <c r="F181" s="14">
        <v>0.96</v>
      </c>
      <c r="G181" s="14">
        <f>SUM(C181:F181)</f>
        <v>121.925434</v>
      </c>
    </row>
    <row r="182" spans="1:8" ht="15">
      <c r="A182" s="4"/>
      <c r="B182" s="56"/>
      <c r="C182" s="56"/>
      <c r="D182" s="56"/>
      <c r="E182" s="56"/>
      <c r="F182" s="56"/>
      <c r="G182" s="56"/>
      <c r="H182" s="56"/>
    </row>
    <row r="183" spans="2:7" ht="15">
      <c r="B183" s="55" t="s">
        <v>77</v>
      </c>
      <c r="C183" s="55"/>
      <c r="D183" s="55"/>
      <c r="E183" s="55"/>
      <c r="F183" s="55"/>
      <c r="G183" s="55"/>
    </row>
    <row r="184" spans="2:7" ht="15">
      <c r="B184" s="25" t="s">
        <v>78</v>
      </c>
      <c r="C184" s="26">
        <v>15393</v>
      </c>
      <c r="D184" s="26">
        <v>4011</v>
      </c>
      <c r="E184" s="26">
        <v>1009</v>
      </c>
      <c r="F184" s="26">
        <v>338</v>
      </c>
      <c r="G184" s="26">
        <f>SUM(C184:F184)</f>
        <v>20751</v>
      </c>
    </row>
    <row r="185" spans="2:7" ht="15">
      <c r="B185" s="25" t="s">
        <v>79</v>
      </c>
      <c r="C185" s="29">
        <v>416.256</v>
      </c>
      <c r="D185" s="29">
        <v>178.28155199999998</v>
      </c>
      <c r="E185" s="29">
        <v>31.063557</v>
      </c>
      <c r="F185" s="29">
        <v>8.264863</v>
      </c>
      <c r="G185" s="29">
        <f>SUM(C185:F185)</f>
        <v>633.8659719999999</v>
      </c>
    </row>
    <row r="186" spans="1:8" ht="15">
      <c r="A186" s="4"/>
      <c r="B186" s="56"/>
      <c r="C186" s="56"/>
      <c r="D186" s="56"/>
      <c r="E186" s="56"/>
      <c r="F186" s="56"/>
      <c r="G186" s="56"/>
      <c r="H186" s="56"/>
    </row>
    <row r="187" spans="2:7" ht="15">
      <c r="B187" s="55" t="s">
        <v>72</v>
      </c>
      <c r="C187" s="55"/>
      <c r="D187" s="55"/>
      <c r="E187" s="55"/>
      <c r="F187" s="55"/>
      <c r="G187" s="55"/>
    </row>
    <row r="188" spans="2:7" ht="15">
      <c r="B188" s="20" t="s">
        <v>94</v>
      </c>
      <c r="C188" s="44">
        <v>7564</v>
      </c>
      <c r="D188" s="47">
        <v>8127</v>
      </c>
      <c r="E188" s="44">
        <v>53</v>
      </c>
      <c r="F188" s="41">
        <v>0</v>
      </c>
      <c r="G188" s="44">
        <f>SUM(C188:F188)</f>
        <v>15744</v>
      </c>
    </row>
    <row r="189" spans="2:7" ht="15">
      <c r="B189" s="20" t="s">
        <v>95</v>
      </c>
      <c r="C189" s="14">
        <v>155.409063</v>
      </c>
      <c r="D189" s="14">
        <v>208.715857</v>
      </c>
      <c r="E189" s="14">
        <v>2.08</v>
      </c>
      <c r="F189" s="41">
        <v>0</v>
      </c>
      <c r="G189" s="14">
        <f>SUM(C189:F189)</f>
        <v>366.20491999999996</v>
      </c>
    </row>
    <row r="190" spans="1:8" ht="15">
      <c r="A190" s="4"/>
      <c r="B190" s="56"/>
      <c r="C190" s="56"/>
      <c r="D190" s="56"/>
      <c r="E190" s="56"/>
      <c r="F190" s="56"/>
      <c r="G190" s="56"/>
      <c r="H190" s="56"/>
    </row>
    <row r="191" spans="2:7" ht="15">
      <c r="B191" s="55" t="s">
        <v>73</v>
      </c>
      <c r="C191" s="55"/>
      <c r="D191" s="55"/>
      <c r="E191" s="55"/>
      <c r="F191" s="55"/>
      <c r="G191" s="55"/>
    </row>
    <row r="192" spans="2:7" ht="15">
      <c r="B192" s="25" t="s">
        <v>96</v>
      </c>
      <c r="C192" s="45">
        <v>93851</v>
      </c>
      <c r="D192" s="45">
        <v>53929</v>
      </c>
      <c r="E192" s="45">
        <v>4905</v>
      </c>
      <c r="F192" s="45">
        <v>338</v>
      </c>
      <c r="G192" s="45">
        <f>SUM(C192:F192)</f>
        <v>153023</v>
      </c>
    </row>
    <row r="193" spans="2:7" ht="15">
      <c r="B193" s="25" t="s">
        <v>97</v>
      </c>
      <c r="C193" s="29">
        <v>2440.7689600000003</v>
      </c>
      <c r="D193" s="29">
        <v>1037.400537</v>
      </c>
      <c r="E193" s="29">
        <v>67.14832500000001</v>
      </c>
      <c r="F193" s="29">
        <v>8.264863</v>
      </c>
      <c r="G193" s="29">
        <f>SUM(C193:F193)</f>
        <v>3553.5826850000003</v>
      </c>
    </row>
    <row r="194" s="1" customFormat="1" ht="15">
      <c r="G194" s="9"/>
    </row>
    <row r="195" spans="3:7" s="1" customFormat="1" ht="15">
      <c r="C195" s="9"/>
      <c r="G195" s="9"/>
    </row>
    <row r="196" s="1" customFormat="1" ht="15">
      <c r="G196" s="9"/>
    </row>
    <row r="197" spans="2:7" s="1" customFormat="1" ht="15">
      <c r="B197" s="1" t="s">
        <v>110</v>
      </c>
      <c r="C197" s="10"/>
      <c r="G197" s="9"/>
    </row>
  </sheetData>
  <sheetProtection/>
  <mergeCells count="81">
    <mergeCell ref="C2:G2"/>
    <mergeCell ref="B4:G4"/>
    <mergeCell ref="B5:G5"/>
    <mergeCell ref="B9:G9"/>
    <mergeCell ref="B10:G10"/>
    <mergeCell ref="B11:G11"/>
    <mergeCell ref="B17:G17"/>
    <mergeCell ref="B18:G18"/>
    <mergeCell ref="B20:G20"/>
    <mergeCell ref="B28:H28"/>
    <mergeCell ref="B29:G29"/>
    <mergeCell ref="B31:H31"/>
    <mergeCell ref="B32:G32"/>
    <mergeCell ref="B36:H36"/>
    <mergeCell ref="B37:G37"/>
    <mergeCell ref="B38:G38"/>
    <mergeCell ref="B41:H41"/>
    <mergeCell ref="B42:G42"/>
    <mergeCell ref="B45:H45"/>
    <mergeCell ref="B46:G46"/>
    <mergeCell ref="B49:H49"/>
    <mergeCell ref="B50:G50"/>
    <mergeCell ref="B51:H51"/>
    <mergeCell ref="B52:G52"/>
    <mergeCell ref="B53:G53"/>
    <mergeCell ref="B59:G59"/>
    <mergeCell ref="B65:G65"/>
    <mergeCell ref="B71:G71"/>
    <mergeCell ref="B77:H77"/>
    <mergeCell ref="B78:G78"/>
    <mergeCell ref="B79:G79"/>
    <mergeCell ref="B85:G85"/>
    <mergeCell ref="B91:G91"/>
    <mergeCell ref="B97:G97"/>
    <mergeCell ref="B103:H103"/>
    <mergeCell ref="B104:G104"/>
    <mergeCell ref="B105:G105"/>
    <mergeCell ref="B109:G109"/>
    <mergeCell ref="B113:I113"/>
    <mergeCell ref="B114:G114"/>
    <mergeCell ref="B118:G118"/>
    <mergeCell ref="B122:H122"/>
    <mergeCell ref="B123:G123"/>
    <mergeCell ref="B125:G125"/>
    <mergeCell ref="B127:H127"/>
    <mergeCell ref="B128:G128"/>
    <mergeCell ref="B131:H131"/>
    <mergeCell ref="B132:G132"/>
    <mergeCell ref="B134:H134"/>
    <mergeCell ref="B135:G135"/>
    <mergeCell ref="B136:G136"/>
    <mergeCell ref="B139:H139"/>
    <mergeCell ref="B140:G140"/>
    <mergeCell ref="B142:H142"/>
    <mergeCell ref="B143:G143"/>
    <mergeCell ref="B144:G144"/>
    <mergeCell ref="B145:H145"/>
    <mergeCell ref="B146:G146"/>
    <mergeCell ref="B149:H149"/>
    <mergeCell ref="B150:G150"/>
    <mergeCell ref="B153:H153"/>
    <mergeCell ref="B154:G154"/>
    <mergeCell ref="B157:H157"/>
    <mergeCell ref="B158:G158"/>
    <mergeCell ref="B161:H161"/>
    <mergeCell ref="B162:G162"/>
    <mergeCell ref="B165:G165"/>
    <mergeCell ref="B166:G166"/>
    <mergeCell ref="B167:G167"/>
    <mergeCell ref="B170:G170"/>
    <mergeCell ref="B171:G171"/>
    <mergeCell ref="B174:H174"/>
    <mergeCell ref="B187:G187"/>
    <mergeCell ref="B190:H190"/>
    <mergeCell ref="B191:G191"/>
    <mergeCell ref="B175:G175"/>
    <mergeCell ref="B178:H178"/>
    <mergeCell ref="B179:G179"/>
    <mergeCell ref="B182:H182"/>
    <mergeCell ref="B183:G183"/>
    <mergeCell ref="B186:H186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7"/>
  <sheetViews>
    <sheetView zoomScale="70" zoomScaleNormal="70" zoomScalePageLayoutView="0" workbookViewId="0" topLeftCell="A58">
      <selection activeCell="G76" sqref="G76"/>
    </sheetView>
  </sheetViews>
  <sheetFormatPr defaultColWidth="11.421875" defaultRowHeight="15"/>
  <cols>
    <col min="1" max="1" width="11.421875" style="1" customWidth="1"/>
    <col min="2" max="2" width="75.140625" style="0" bestFit="1" customWidth="1"/>
    <col min="3" max="3" width="25.00390625" style="0" customWidth="1"/>
    <col min="4" max="4" width="22.7109375" style="0" customWidth="1"/>
    <col min="5" max="5" width="24.140625" style="0" bestFit="1" customWidth="1"/>
    <col min="6" max="6" width="22.00390625" style="0" bestFit="1" customWidth="1"/>
    <col min="7" max="7" width="22.00390625" style="9" customWidth="1"/>
    <col min="8" max="8" width="11.421875" style="1" customWidth="1"/>
    <col min="9" max="9" width="14.7109375" style="1" bestFit="1" customWidth="1"/>
    <col min="10" max="56" width="11.421875" style="1" customWidth="1"/>
  </cols>
  <sheetData>
    <row r="1" spans="1:6" ht="15">
      <c r="A1" s="1" t="s">
        <v>108</v>
      </c>
      <c r="B1" s="1"/>
      <c r="C1" s="1"/>
      <c r="D1" s="1"/>
      <c r="E1" s="1"/>
      <c r="F1" s="1"/>
    </row>
    <row r="2" spans="2:7" ht="21">
      <c r="B2" s="1"/>
      <c r="C2" s="79" t="s">
        <v>4</v>
      </c>
      <c r="D2" s="80"/>
      <c r="E2" s="80"/>
      <c r="F2" s="80"/>
      <c r="G2" s="81"/>
    </row>
    <row r="3" spans="2:7" ht="21">
      <c r="B3" s="1"/>
      <c r="C3" s="7" t="s">
        <v>0</v>
      </c>
      <c r="D3" s="7" t="s">
        <v>1</v>
      </c>
      <c r="E3" s="8" t="s">
        <v>2</v>
      </c>
      <c r="F3" s="7" t="s">
        <v>3</v>
      </c>
      <c r="G3" s="22" t="s">
        <v>98</v>
      </c>
    </row>
    <row r="4" spans="2:7" ht="21">
      <c r="B4" s="64" t="s">
        <v>80</v>
      </c>
      <c r="C4" s="65"/>
      <c r="D4" s="65"/>
      <c r="E4" s="65"/>
      <c r="F4" s="65"/>
      <c r="G4" s="66"/>
    </row>
    <row r="5" spans="2:7" ht="15">
      <c r="B5" s="60" t="s">
        <v>11</v>
      </c>
      <c r="C5" s="61"/>
      <c r="D5" s="61"/>
      <c r="E5" s="61"/>
      <c r="F5" s="61"/>
      <c r="G5" s="62"/>
    </row>
    <row r="6" spans="2:7" ht="15">
      <c r="B6" s="6" t="s">
        <v>5</v>
      </c>
      <c r="C6" s="18">
        <v>52591</v>
      </c>
      <c r="D6" s="18">
        <v>10757</v>
      </c>
      <c r="E6" s="18">
        <v>14412</v>
      </c>
      <c r="F6" s="18">
        <v>8201</v>
      </c>
      <c r="G6" s="18">
        <f>SUM(C6:F6)</f>
        <v>85961</v>
      </c>
    </row>
    <row r="7" spans="2:7" ht="15">
      <c r="B7" s="46" t="s">
        <v>6</v>
      </c>
      <c r="C7" s="18">
        <v>507</v>
      </c>
      <c r="D7" s="18">
        <v>253</v>
      </c>
      <c r="E7" s="18">
        <v>11</v>
      </c>
      <c r="F7" s="18">
        <v>0</v>
      </c>
      <c r="G7" s="18">
        <f>SUM(C7:F7)</f>
        <v>771</v>
      </c>
    </row>
    <row r="8" spans="2:7" ht="15">
      <c r="B8" s="25" t="s">
        <v>7</v>
      </c>
      <c r="C8" s="36">
        <v>53098</v>
      </c>
      <c r="D8" s="36">
        <v>11010</v>
      </c>
      <c r="E8" s="36">
        <v>14423</v>
      </c>
      <c r="F8" s="36">
        <v>8201</v>
      </c>
      <c r="G8" s="36">
        <f>SUM(C8:F8)</f>
        <v>86732</v>
      </c>
    </row>
    <row r="9" spans="2:7" ht="15">
      <c r="B9" s="56"/>
      <c r="C9" s="56"/>
      <c r="D9" s="56"/>
      <c r="E9" s="56"/>
      <c r="F9" s="56"/>
      <c r="G9" s="56"/>
    </row>
    <row r="10" spans="2:7" ht="15">
      <c r="B10" s="60" t="s">
        <v>12</v>
      </c>
      <c r="C10" s="61"/>
      <c r="D10" s="61"/>
      <c r="E10" s="61"/>
      <c r="F10" s="61"/>
      <c r="G10" s="62"/>
    </row>
    <row r="11" spans="2:7" ht="15">
      <c r="B11" s="57" t="s">
        <v>33</v>
      </c>
      <c r="C11" s="58"/>
      <c r="D11" s="58"/>
      <c r="E11" s="58"/>
      <c r="F11" s="58"/>
      <c r="G11" s="59"/>
    </row>
    <row r="12" spans="2:7" ht="15">
      <c r="B12" s="23" t="s">
        <v>10</v>
      </c>
      <c r="C12" s="18">
        <v>964310</v>
      </c>
      <c r="D12" s="18">
        <v>186585</v>
      </c>
      <c r="E12" s="24">
        <v>73910</v>
      </c>
      <c r="F12" s="24">
        <v>29153</v>
      </c>
      <c r="G12" s="24">
        <f>SUM(C12:F12)</f>
        <v>1253958</v>
      </c>
    </row>
    <row r="13" spans="2:7" ht="15">
      <c r="B13" s="23" t="s">
        <v>9</v>
      </c>
      <c r="C13" s="18">
        <v>2199237</v>
      </c>
      <c r="D13" s="18">
        <v>597278</v>
      </c>
      <c r="E13" s="24">
        <v>326755</v>
      </c>
      <c r="F13" s="24">
        <v>135403</v>
      </c>
      <c r="G13" s="24">
        <f>SUM(C13:F13)</f>
        <v>3258673</v>
      </c>
    </row>
    <row r="14" spans="2:7" ht="15">
      <c r="B14" s="25" t="s">
        <v>8</v>
      </c>
      <c r="C14" s="26">
        <v>3163547</v>
      </c>
      <c r="D14" s="26">
        <v>1037750</v>
      </c>
      <c r="E14" s="26">
        <v>400665</v>
      </c>
      <c r="F14" s="26">
        <v>164556</v>
      </c>
      <c r="G14" s="26">
        <f>SUM(C14:F14)</f>
        <v>4766518</v>
      </c>
    </row>
    <row r="15" spans="2:7" ht="15">
      <c r="B15" s="25" t="s">
        <v>90</v>
      </c>
      <c r="C15" s="26">
        <v>323646</v>
      </c>
      <c r="D15" s="26">
        <v>120765</v>
      </c>
      <c r="E15" s="26">
        <v>1350</v>
      </c>
      <c r="F15" s="26">
        <v>0</v>
      </c>
      <c r="G15" s="26">
        <f>SUM(C15:F15)</f>
        <v>445761</v>
      </c>
    </row>
    <row r="16" spans="2:7" ht="15">
      <c r="B16" s="25" t="s">
        <v>34</v>
      </c>
      <c r="C16" s="26">
        <v>3487193</v>
      </c>
      <c r="D16" s="26">
        <v>1158515</v>
      </c>
      <c r="E16" s="26">
        <v>402015</v>
      </c>
      <c r="F16" s="26">
        <v>164556</v>
      </c>
      <c r="G16" s="26">
        <f>SUM(C16:F16)</f>
        <v>5212279</v>
      </c>
    </row>
    <row r="17" spans="2:7" ht="15">
      <c r="B17" s="56"/>
      <c r="C17" s="56"/>
      <c r="D17" s="56"/>
      <c r="E17" s="56"/>
      <c r="F17" s="56"/>
      <c r="G17" s="56"/>
    </row>
    <row r="18" spans="2:7" ht="15">
      <c r="B18" s="57" t="s">
        <v>87</v>
      </c>
      <c r="C18" s="58"/>
      <c r="D18" s="58"/>
      <c r="E18" s="58"/>
      <c r="F18" s="58"/>
      <c r="G18" s="59"/>
    </row>
    <row r="19" spans="2:7" ht="15">
      <c r="B19" s="20" t="s">
        <v>35</v>
      </c>
      <c r="C19" s="44">
        <v>5223</v>
      </c>
      <c r="D19" s="44">
        <v>2601</v>
      </c>
      <c r="E19" s="34">
        <v>0</v>
      </c>
      <c r="F19" s="34">
        <v>0</v>
      </c>
      <c r="G19" s="34">
        <f>SUM(C19:F19)</f>
        <v>7824</v>
      </c>
    </row>
    <row r="20" spans="2:7" ht="15">
      <c r="B20" s="78"/>
      <c r="C20" s="78"/>
      <c r="D20" s="78"/>
      <c r="E20" s="78"/>
      <c r="F20" s="78"/>
      <c r="G20" s="78"/>
    </row>
    <row r="21" spans="2:7" ht="15">
      <c r="B21" s="25" t="s">
        <v>36</v>
      </c>
      <c r="C21" s="26">
        <v>3492416</v>
      </c>
      <c r="D21" s="26">
        <v>1161116</v>
      </c>
      <c r="E21" s="26">
        <v>402015</v>
      </c>
      <c r="F21" s="26">
        <v>164556</v>
      </c>
      <c r="G21" s="26">
        <f>SUM(C21:F21)</f>
        <v>5220103</v>
      </c>
    </row>
    <row r="22" spans="2:6" ht="15">
      <c r="B22" s="1"/>
      <c r="C22" s="1"/>
      <c r="D22" s="1"/>
      <c r="E22" s="1"/>
      <c r="F22" s="1"/>
    </row>
    <row r="23" spans="2:7" ht="15">
      <c r="B23" s="33" t="s">
        <v>99</v>
      </c>
      <c r="C23" s="11"/>
      <c r="D23" s="11"/>
      <c r="E23" s="11"/>
      <c r="F23" s="11"/>
      <c r="G23" s="12"/>
    </row>
    <row r="24" spans="2:7" ht="15">
      <c r="B24" s="25" t="s">
        <v>100</v>
      </c>
      <c r="C24" s="26">
        <v>449052</v>
      </c>
      <c r="D24" s="26">
        <v>278203</v>
      </c>
      <c r="E24" s="26">
        <v>124781</v>
      </c>
      <c r="F24" s="26">
        <v>29319</v>
      </c>
      <c r="G24" s="26">
        <f>SUM(C24:F24)</f>
        <v>881355</v>
      </c>
    </row>
    <row r="25" spans="2:6" ht="15">
      <c r="B25" s="1"/>
      <c r="C25" s="1"/>
      <c r="D25" s="1"/>
      <c r="E25" s="1"/>
      <c r="F25" s="1"/>
    </row>
    <row r="26" spans="2:7" ht="15">
      <c r="B26" s="33" t="s">
        <v>101</v>
      </c>
      <c r="C26" s="11"/>
      <c r="D26" s="11"/>
      <c r="E26" s="11"/>
      <c r="F26" s="11"/>
      <c r="G26" s="12"/>
    </row>
    <row r="27" spans="2:7" ht="15">
      <c r="B27" s="25" t="s">
        <v>102</v>
      </c>
      <c r="C27" s="26">
        <v>3941468</v>
      </c>
      <c r="D27" s="26">
        <v>1439319</v>
      </c>
      <c r="E27" s="26">
        <v>526796</v>
      </c>
      <c r="F27" s="26">
        <v>193875</v>
      </c>
      <c r="G27" s="26">
        <f>SUM(C27:F27)</f>
        <v>6101458</v>
      </c>
    </row>
    <row r="28" spans="2:8" ht="15">
      <c r="B28" s="56"/>
      <c r="C28" s="56"/>
      <c r="D28" s="56"/>
      <c r="E28" s="56"/>
      <c r="F28" s="56"/>
      <c r="G28" s="56"/>
      <c r="H28" s="56"/>
    </row>
    <row r="29" spans="2:7" ht="15">
      <c r="B29" s="60" t="s">
        <v>13</v>
      </c>
      <c r="C29" s="61"/>
      <c r="D29" s="61"/>
      <c r="E29" s="61"/>
      <c r="F29" s="61"/>
      <c r="G29" s="62"/>
    </row>
    <row r="30" spans="2:7" ht="15">
      <c r="B30" s="46" t="s">
        <v>14</v>
      </c>
      <c r="C30" s="47">
        <v>1400154</v>
      </c>
      <c r="D30" s="47">
        <v>360764</v>
      </c>
      <c r="E30" s="44">
        <v>137863</v>
      </c>
      <c r="F30" s="47">
        <v>25041</v>
      </c>
      <c r="G30" s="47">
        <f>SUM(C30:F30)</f>
        <v>1923822</v>
      </c>
    </row>
    <row r="31" spans="2:8" ht="15">
      <c r="B31" s="56"/>
      <c r="C31" s="56"/>
      <c r="D31" s="56"/>
      <c r="E31" s="56"/>
      <c r="F31" s="56"/>
      <c r="G31" s="56"/>
      <c r="H31" s="56"/>
    </row>
    <row r="32" spans="2:7" ht="15">
      <c r="B32" s="60" t="s">
        <v>84</v>
      </c>
      <c r="C32" s="61"/>
      <c r="D32" s="61"/>
      <c r="E32" s="61"/>
      <c r="F32" s="61"/>
      <c r="G32" s="62"/>
    </row>
    <row r="33" spans="2:7" ht="15">
      <c r="B33" s="46" t="s">
        <v>103</v>
      </c>
      <c r="C33" s="47">
        <v>2080241740285</v>
      </c>
      <c r="D33" s="47">
        <v>479956009401</v>
      </c>
      <c r="E33" s="47">
        <v>203531062563</v>
      </c>
      <c r="F33" s="47">
        <v>56239531398</v>
      </c>
      <c r="G33" s="47">
        <f>SUM(C33:F33)</f>
        <v>2819968343647</v>
      </c>
    </row>
    <row r="34" spans="2:7" ht="15">
      <c r="B34" s="46" t="s">
        <v>104</v>
      </c>
      <c r="C34" s="47">
        <v>111967450481</v>
      </c>
      <c r="D34" s="47">
        <f>201629*D24</f>
        <v>56093792687</v>
      </c>
      <c r="E34" s="47">
        <v>16679652300</v>
      </c>
      <c r="F34" s="47">
        <v>3391796800</v>
      </c>
      <c r="G34" s="47">
        <f>SUM(C34:F34)</f>
        <v>188132692268</v>
      </c>
    </row>
    <row r="35" spans="2:7" ht="15">
      <c r="B35" s="25" t="s">
        <v>105</v>
      </c>
      <c r="C35" s="26">
        <v>2192209190766</v>
      </c>
      <c r="D35" s="26">
        <v>479956211030</v>
      </c>
      <c r="E35" s="26">
        <v>220210714863</v>
      </c>
      <c r="F35" s="26">
        <v>59631328198</v>
      </c>
      <c r="G35" s="26">
        <f>SUM(C35:F35)</f>
        <v>2952007444857</v>
      </c>
    </row>
    <row r="36" spans="2:8" ht="15">
      <c r="B36" s="56"/>
      <c r="C36" s="56"/>
      <c r="D36" s="56"/>
      <c r="E36" s="56"/>
      <c r="F36" s="56"/>
      <c r="G36" s="56"/>
      <c r="H36" s="56"/>
    </row>
    <row r="37" spans="2:7" ht="21">
      <c r="B37" s="64" t="s">
        <v>81</v>
      </c>
      <c r="C37" s="65"/>
      <c r="D37" s="65"/>
      <c r="E37" s="65"/>
      <c r="F37" s="65"/>
      <c r="G37" s="66"/>
    </row>
    <row r="38" spans="2:7" ht="15">
      <c r="B38" s="60" t="s">
        <v>15</v>
      </c>
      <c r="C38" s="61"/>
      <c r="D38" s="61"/>
      <c r="E38" s="61"/>
      <c r="F38" s="61"/>
      <c r="G38" s="62"/>
    </row>
    <row r="39" spans="2:9" ht="15">
      <c r="B39" s="46" t="s">
        <v>16</v>
      </c>
      <c r="C39" s="44">
        <v>370715</v>
      </c>
      <c r="D39" s="44">
        <v>203555</v>
      </c>
      <c r="E39" s="44">
        <v>78204</v>
      </c>
      <c r="F39" s="44">
        <v>22302</v>
      </c>
      <c r="G39" s="44">
        <f>SUM(C39:F39)</f>
        <v>674776</v>
      </c>
      <c r="H39" s="9"/>
      <c r="I39" s="9"/>
    </row>
    <row r="40" spans="2:9" ht="15">
      <c r="B40" s="46" t="s">
        <v>17</v>
      </c>
      <c r="C40" s="44">
        <v>1916</v>
      </c>
      <c r="D40" s="14">
        <v>823.961226</v>
      </c>
      <c r="E40" s="44">
        <v>409</v>
      </c>
      <c r="F40" s="14">
        <v>126.480825</v>
      </c>
      <c r="G40" s="14">
        <f>SUM(C40:F40)</f>
        <v>3275.442051</v>
      </c>
      <c r="H40" s="9"/>
      <c r="I40" s="9"/>
    </row>
    <row r="41" spans="1:9" ht="15">
      <c r="A41" s="4"/>
      <c r="B41" s="56"/>
      <c r="C41" s="56"/>
      <c r="D41" s="56"/>
      <c r="E41" s="56"/>
      <c r="F41" s="56"/>
      <c r="G41" s="56"/>
      <c r="H41" s="56"/>
      <c r="I41" s="9"/>
    </row>
    <row r="42" spans="2:9" ht="15">
      <c r="B42" s="55" t="s">
        <v>18</v>
      </c>
      <c r="C42" s="55"/>
      <c r="D42" s="55"/>
      <c r="E42" s="55"/>
      <c r="F42" s="55"/>
      <c r="G42" s="55"/>
      <c r="I42" s="9"/>
    </row>
    <row r="43" spans="2:9" ht="15">
      <c r="B43" s="46" t="s">
        <v>19</v>
      </c>
      <c r="C43" s="44">
        <v>156</v>
      </c>
      <c r="D43" s="44">
        <v>237</v>
      </c>
      <c r="E43" s="44">
        <v>57</v>
      </c>
      <c r="F43" s="44">
        <v>5</v>
      </c>
      <c r="G43" s="44">
        <f>SUM(C43:F43)</f>
        <v>455</v>
      </c>
      <c r="H43" s="9"/>
      <c r="I43" s="9"/>
    </row>
    <row r="44" spans="2:9" ht="15">
      <c r="B44" s="46" t="s">
        <v>20</v>
      </c>
      <c r="C44" s="44">
        <v>1.8</v>
      </c>
      <c r="D44" s="14">
        <v>2.717668</v>
      </c>
      <c r="E44" s="14">
        <v>0.7</v>
      </c>
      <c r="F44" s="14">
        <v>0.097765</v>
      </c>
      <c r="G44" s="14">
        <f>SUM(C44:F44)</f>
        <v>5.3154330000000005</v>
      </c>
      <c r="H44" s="9"/>
      <c r="I44" s="9"/>
    </row>
    <row r="45" spans="1:9" ht="15">
      <c r="A45" s="4"/>
      <c r="B45" s="56"/>
      <c r="C45" s="56"/>
      <c r="D45" s="56"/>
      <c r="E45" s="56"/>
      <c r="F45" s="56"/>
      <c r="G45" s="56"/>
      <c r="H45" s="56"/>
      <c r="I45" s="9"/>
    </row>
    <row r="46" spans="2:9" ht="15">
      <c r="B46" s="55" t="s">
        <v>21</v>
      </c>
      <c r="C46" s="55"/>
      <c r="D46" s="55"/>
      <c r="E46" s="55"/>
      <c r="F46" s="55"/>
      <c r="G46" s="55"/>
      <c r="I46" s="9"/>
    </row>
    <row r="47" spans="2:9" ht="15">
      <c r="B47" s="46" t="s">
        <v>22</v>
      </c>
      <c r="C47" s="47">
        <v>100936</v>
      </c>
      <c r="D47" s="47">
        <v>60702</v>
      </c>
      <c r="E47" s="47">
        <v>11939</v>
      </c>
      <c r="F47" s="47">
        <v>6323</v>
      </c>
      <c r="G47" s="47">
        <f>SUM(C47:F47)</f>
        <v>179900</v>
      </c>
      <c r="H47" s="9"/>
      <c r="I47" s="9"/>
    </row>
    <row r="48" spans="2:9" ht="15">
      <c r="B48" s="46" t="s">
        <v>23</v>
      </c>
      <c r="C48" s="47">
        <v>34803.148583</v>
      </c>
      <c r="D48" s="47">
        <v>11947.648967000001</v>
      </c>
      <c r="E48" s="47">
        <v>4580.383772</v>
      </c>
      <c r="F48" s="47">
        <v>988.23</v>
      </c>
      <c r="G48" s="47">
        <f>SUM(C48:F48)</f>
        <v>52319.41132200001</v>
      </c>
      <c r="H48" s="9"/>
      <c r="I48" s="9"/>
    </row>
    <row r="49" spans="1:8" ht="15">
      <c r="A49" s="4"/>
      <c r="B49" s="56"/>
      <c r="C49" s="56"/>
      <c r="D49" s="56"/>
      <c r="E49" s="56"/>
      <c r="F49" s="56"/>
      <c r="G49" s="56"/>
      <c r="H49" s="56"/>
    </row>
    <row r="50" spans="2:7" ht="21">
      <c r="B50" s="64" t="s">
        <v>82</v>
      </c>
      <c r="C50" s="65"/>
      <c r="D50" s="65"/>
      <c r="E50" s="65"/>
      <c r="F50" s="65"/>
      <c r="G50" s="66"/>
    </row>
    <row r="51" spans="1:8" ht="15">
      <c r="A51" s="4"/>
      <c r="B51" s="77"/>
      <c r="C51" s="77"/>
      <c r="D51" s="77"/>
      <c r="E51" s="77"/>
      <c r="F51" s="77"/>
      <c r="G51" s="77"/>
      <c r="H51" s="77"/>
    </row>
    <row r="52" spans="2:7" ht="15">
      <c r="B52" s="55" t="s">
        <v>92</v>
      </c>
      <c r="C52" s="55"/>
      <c r="D52" s="55"/>
      <c r="E52" s="55"/>
      <c r="F52" s="55"/>
      <c r="G52" s="55"/>
    </row>
    <row r="53" spans="2:7" ht="15">
      <c r="B53" s="70" t="s">
        <v>24</v>
      </c>
      <c r="C53" s="70"/>
      <c r="D53" s="70"/>
      <c r="E53" s="70"/>
      <c r="F53" s="70"/>
      <c r="G53" s="70"/>
    </row>
    <row r="54" spans="2:7" ht="15">
      <c r="B54" s="46" t="s">
        <v>25</v>
      </c>
      <c r="C54" s="47">
        <v>122853</v>
      </c>
      <c r="D54" s="47">
        <v>8946</v>
      </c>
      <c r="E54" s="47">
        <v>2875</v>
      </c>
      <c r="F54" s="47">
        <v>1320</v>
      </c>
      <c r="G54" s="47">
        <f aca="true" t="shared" si="0" ref="G54:G70">SUM(C54:F54)</f>
        <v>135994</v>
      </c>
    </row>
    <row r="55" spans="2:7" ht="15">
      <c r="B55" s="46" t="s">
        <v>26</v>
      </c>
      <c r="C55" s="47">
        <v>39213.300964</v>
      </c>
      <c r="D55" s="47">
        <v>13027.896</v>
      </c>
      <c r="E55" s="47">
        <v>3218</v>
      </c>
      <c r="F55" s="47">
        <v>1217</v>
      </c>
      <c r="G55" s="47">
        <f t="shared" si="0"/>
        <v>56676.196964</v>
      </c>
    </row>
    <row r="56" spans="2:7" ht="15">
      <c r="B56" s="46" t="s">
        <v>27</v>
      </c>
      <c r="C56" s="47">
        <v>8.6309573229795</v>
      </c>
      <c r="D56" s="47">
        <v>39.65170741574698</v>
      </c>
      <c r="E56" s="47">
        <v>24</v>
      </c>
      <c r="F56" s="47">
        <v>20</v>
      </c>
      <c r="G56" s="47">
        <f>AVERAGE(C56:F56)</f>
        <v>23.07066618468162</v>
      </c>
    </row>
    <row r="57" spans="2:7" ht="15">
      <c r="B57" s="46" t="s">
        <v>28</v>
      </c>
      <c r="C57" s="47">
        <v>1000271</v>
      </c>
      <c r="D57" s="47">
        <v>365214</v>
      </c>
      <c r="E57" s="47">
        <v>89483</v>
      </c>
      <c r="F57" s="47">
        <v>28597</v>
      </c>
      <c r="G57" s="47">
        <f t="shared" si="0"/>
        <v>1483565</v>
      </c>
    </row>
    <row r="58" spans="2:7" ht="15">
      <c r="B58" s="46" t="s">
        <v>109</v>
      </c>
      <c r="C58" s="47">
        <v>1036699.4826570001</v>
      </c>
      <c r="D58" s="47">
        <v>364587.031267</v>
      </c>
      <c r="E58" s="47">
        <v>92756</v>
      </c>
      <c r="F58" s="47">
        <v>27618</v>
      </c>
      <c r="G58" s="47">
        <f t="shared" si="0"/>
        <v>1521660.513924</v>
      </c>
    </row>
    <row r="59" spans="2:7" ht="15">
      <c r="B59" s="63" t="s">
        <v>29</v>
      </c>
      <c r="C59" s="63"/>
      <c r="D59" s="63"/>
      <c r="E59" s="63"/>
      <c r="F59" s="63"/>
      <c r="G59" s="63"/>
    </row>
    <row r="60" spans="2:7" ht="15">
      <c r="B60" s="46" t="s">
        <v>25</v>
      </c>
      <c r="C60" s="27">
        <v>0</v>
      </c>
      <c r="D60" s="20">
        <v>0</v>
      </c>
      <c r="E60" s="27">
        <v>0</v>
      </c>
      <c r="F60" s="27">
        <v>0</v>
      </c>
      <c r="G60" s="47">
        <f t="shared" si="0"/>
        <v>0</v>
      </c>
    </row>
    <row r="61" spans="2:7" ht="15">
      <c r="B61" s="46" t="s">
        <v>26</v>
      </c>
      <c r="C61" s="27">
        <v>0</v>
      </c>
      <c r="D61" s="20">
        <v>0</v>
      </c>
      <c r="E61" s="27">
        <v>0</v>
      </c>
      <c r="F61" s="27">
        <v>0</v>
      </c>
      <c r="G61" s="27">
        <f t="shared" si="0"/>
        <v>0</v>
      </c>
    </row>
    <row r="62" spans="2:7" ht="15">
      <c r="B62" s="46" t="s">
        <v>27</v>
      </c>
      <c r="C62" s="27">
        <v>0</v>
      </c>
      <c r="D62" s="21">
        <v>0</v>
      </c>
      <c r="E62" s="27">
        <v>0</v>
      </c>
      <c r="F62" s="27">
        <v>0</v>
      </c>
      <c r="G62" s="47">
        <f>AVERAGE(C62:F62)</f>
        <v>0</v>
      </c>
    </row>
    <row r="63" spans="2:7" ht="15">
      <c r="B63" s="46" t="s">
        <v>28</v>
      </c>
      <c r="C63" s="27">
        <v>0</v>
      </c>
      <c r="D63" s="20">
        <v>17</v>
      </c>
      <c r="E63" s="27">
        <v>0</v>
      </c>
      <c r="F63" s="27">
        <v>0</v>
      </c>
      <c r="G63" s="47">
        <f t="shared" si="0"/>
        <v>17</v>
      </c>
    </row>
    <row r="64" spans="2:7" ht="15">
      <c r="B64" s="46" t="s">
        <v>109</v>
      </c>
      <c r="C64" s="27">
        <v>0</v>
      </c>
      <c r="D64" s="20">
        <v>24</v>
      </c>
      <c r="E64" s="27">
        <v>0</v>
      </c>
      <c r="F64" s="27">
        <v>0</v>
      </c>
      <c r="G64" s="20">
        <v>24</v>
      </c>
    </row>
    <row r="65" spans="2:7" ht="15">
      <c r="B65" s="70" t="s">
        <v>31</v>
      </c>
      <c r="C65" s="70"/>
      <c r="D65" s="70"/>
      <c r="E65" s="70"/>
      <c r="F65" s="70"/>
      <c r="G65" s="70"/>
    </row>
    <row r="66" spans="2:7" ht="15">
      <c r="B66" s="46" t="s">
        <v>25</v>
      </c>
      <c r="C66" s="44">
        <v>6143</v>
      </c>
      <c r="D66" s="44">
        <v>4023</v>
      </c>
      <c r="E66" s="44">
        <v>1434</v>
      </c>
      <c r="F66" s="44">
        <v>118</v>
      </c>
      <c r="G66" s="44">
        <f t="shared" si="0"/>
        <v>11718</v>
      </c>
    </row>
    <row r="67" spans="2:7" ht="15">
      <c r="B67" s="46" t="s">
        <v>26</v>
      </c>
      <c r="C67" s="44">
        <v>2398.164311</v>
      </c>
      <c r="D67" s="44">
        <v>3971.701508999999</v>
      </c>
      <c r="E67" s="44">
        <v>857</v>
      </c>
      <c r="F67" s="44">
        <v>42</v>
      </c>
      <c r="G67" s="44">
        <f t="shared" si="0"/>
        <v>7268.865819999999</v>
      </c>
    </row>
    <row r="68" spans="2:7" ht="15">
      <c r="B68" s="46" t="s">
        <v>27</v>
      </c>
      <c r="C68" s="44">
        <v>25.4287807260296</v>
      </c>
      <c r="D68" s="44">
        <v>52.578405224761816</v>
      </c>
      <c r="E68" s="44">
        <v>39</v>
      </c>
      <c r="F68" s="44">
        <v>51</v>
      </c>
      <c r="G68" s="44">
        <f>AVERAGE(C68:F68)</f>
        <v>42.00179648769785</v>
      </c>
    </row>
    <row r="69" spans="2:7" ht="15">
      <c r="B69" s="46" t="s">
        <v>28</v>
      </c>
      <c r="C69" s="44">
        <v>148027</v>
      </c>
      <c r="D69" s="44">
        <v>154496</v>
      </c>
      <c r="E69" s="44">
        <v>38534</v>
      </c>
      <c r="F69" s="44">
        <v>13809</v>
      </c>
      <c r="G69" s="44">
        <f t="shared" si="0"/>
        <v>354866</v>
      </c>
    </row>
    <row r="70" spans="2:7" ht="15">
      <c r="B70" s="46" t="s">
        <v>109</v>
      </c>
      <c r="C70" s="44">
        <v>96427.588803</v>
      </c>
      <c r="D70" s="44">
        <v>101328.122211</v>
      </c>
      <c r="E70" s="44">
        <v>16857</v>
      </c>
      <c r="F70" s="44">
        <v>4303</v>
      </c>
      <c r="G70" s="44">
        <f t="shared" si="0"/>
        <v>218915.711014</v>
      </c>
    </row>
    <row r="71" spans="2:7" ht="15">
      <c r="B71" s="74" t="s">
        <v>32</v>
      </c>
      <c r="C71" s="75"/>
      <c r="D71" s="75"/>
      <c r="E71" s="75"/>
      <c r="F71" s="75"/>
      <c r="G71" s="76"/>
    </row>
    <row r="72" spans="2:7" ht="15">
      <c r="B72" s="25" t="s">
        <v>25</v>
      </c>
      <c r="C72" s="26">
        <v>128996</v>
      </c>
      <c r="D72" s="26">
        <v>12969</v>
      </c>
      <c r="E72" s="26">
        <v>4309</v>
      </c>
      <c r="F72" s="26">
        <v>1438</v>
      </c>
      <c r="G72" s="26">
        <f>SUM(C72:F72)</f>
        <v>147712</v>
      </c>
    </row>
    <row r="73" spans="2:7" ht="15">
      <c r="B73" s="25" t="s">
        <v>26</v>
      </c>
      <c r="C73" s="26">
        <v>41611.465275</v>
      </c>
      <c r="D73" s="26">
        <v>16999.597509</v>
      </c>
      <c r="E73" s="26">
        <v>4075</v>
      </c>
      <c r="F73" s="26">
        <v>1259</v>
      </c>
      <c r="G73" s="29">
        <f>SUM(C73:F73)</f>
        <v>63945.062784</v>
      </c>
    </row>
    <row r="74" spans="2:7" ht="15">
      <c r="B74" s="25" t="s">
        <v>27</v>
      </c>
      <c r="C74" s="26">
        <v>17.02986902450455</v>
      </c>
      <c r="D74" s="26">
        <v>30.743370880169596</v>
      </c>
      <c r="E74" s="26">
        <v>29</v>
      </c>
      <c r="F74" s="26">
        <v>22</v>
      </c>
      <c r="G74" s="26">
        <f>AVERAGE(C74:F74)</f>
        <v>24.693309976168536</v>
      </c>
    </row>
    <row r="75" spans="2:7" ht="15">
      <c r="B75" s="25" t="s">
        <v>28</v>
      </c>
      <c r="C75" s="26">
        <v>1148298</v>
      </c>
      <c r="D75" s="26">
        <v>519727</v>
      </c>
      <c r="E75" s="26">
        <v>128017</v>
      </c>
      <c r="F75" s="26">
        <v>42406</v>
      </c>
      <c r="G75" s="26">
        <f>SUM(C75:F75)</f>
        <v>1838448</v>
      </c>
    </row>
    <row r="76" spans="2:7" ht="15">
      <c r="B76" s="25" t="s">
        <v>109</v>
      </c>
      <c r="C76" s="29">
        <v>1133127.07146</v>
      </c>
      <c r="D76" s="29">
        <v>465939.155232</v>
      </c>
      <c r="E76" s="26">
        <v>109613</v>
      </c>
      <c r="F76" s="26">
        <v>31921</v>
      </c>
      <c r="G76" s="29">
        <f>SUM(C76:F76)</f>
        <v>1740600.226692</v>
      </c>
    </row>
    <row r="77" spans="1:8" ht="15">
      <c r="A77" s="4"/>
      <c r="B77" s="56"/>
      <c r="C77" s="56"/>
      <c r="D77" s="56"/>
      <c r="E77" s="56"/>
      <c r="F77" s="56"/>
      <c r="G77" s="56"/>
      <c r="H77" s="56"/>
    </row>
    <row r="78" spans="2:7" ht="15">
      <c r="B78" s="60" t="s">
        <v>30</v>
      </c>
      <c r="C78" s="61"/>
      <c r="D78" s="61"/>
      <c r="E78" s="61"/>
      <c r="F78" s="61"/>
      <c r="G78" s="62"/>
    </row>
    <row r="79" spans="2:7" ht="15">
      <c r="B79" s="71" t="s">
        <v>24</v>
      </c>
      <c r="C79" s="72"/>
      <c r="D79" s="72"/>
      <c r="E79" s="72"/>
      <c r="F79" s="72"/>
      <c r="G79" s="73"/>
    </row>
    <row r="80" spans="2:7" ht="15">
      <c r="B80" s="46" t="s">
        <v>25</v>
      </c>
      <c r="C80" s="27">
        <v>12</v>
      </c>
      <c r="D80" s="27">
        <v>0</v>
      </c>
      <c r="E80" s="27">
        <v>0</v>
      </c>
      <c r="F80" s="27" t="s">
        <v>111</v>
      </c>
      <c r="G80" s="27">
        <f>SUM(C80:F80)</f>
        <v>12</v>
      </c>
    </row>
    <row r="81" spans="2:7" ht="15">
      <c r="B81" s="46" t="s">
        <v>26</v>
      </c>
      <c r="C81" s="35">
        <v>219.013548</v>
      </c>
      <c r="D81" s="35">
        <v>0</v>
      </c>
      <c r="E81" s="27">
        <v>0</v>
      </c>
      <c r="F81" s="35" t="s">
        <v>111</v>
      </c>
      <c r="G81" s="35">
        <f>SUM(C81:F81)</f>
        <v>219.013548</v>
      </c>
    </row>
    <row r="82" spans="2:7" ht="15">
      <c r="B82" s="46" t="s">
        <v>27</v>
      </c>
      <c r="C82" s="35">
        <v>219</v>
      </c>
      <c r="D82" s="35">
        <v>0</v>
      </c>
      <c r="E82" s="27">
        <v>0</v>
      </c>
      <c r="F82" s="35" t="s">
        <v>111</v>
      </c>
      <c r="G82" s="35">
        <f>AVERAGE(C82:F82)</f>
        <v>73</v>
      </c>
    </row>
    <row r="83" spans="2:7" ht="15">
      <c r="B83" s="46" t="s">
        <v>28</v>
      </c>
      <c r="C83" s="35">
        <v>1033</v>
      </c>
      <c r="D83" s="35">
        <v>150</v>
      </c>
      <c r="E83" s="35">
        <v>7</v>
      </c>
      <c r="F83" s="35">
        <v>1</v>
      </c>
      <c r="G83" s="35">
        <f>SUM(C83:F83)</f>
        <v>1191</v>
      </c>
    </row>
    <row r="84" spans="2:7" ht="15">
      <c r="B84" s="46" t="s">
        <v>109</v>
      </c>
      <c r="C84" s="35">
        <v>20141.355924</v>
      </c>
      <c r="D84" s="35">
        <v>1900</v>
      </c>
      <c r="E84" s="35">
        <v>91</v>
      </c>
      <c r="F84" s="14">
        <v>15.9566717</v>
      </c>
      <c r="G84" s="14">
        <f>SUM(C84:F84)</f>
        <v>22148.3125957</v>
      </c>
    </row>
    <row r="85" spans="2:7" ht="15">
      <c r="B85" s="71" t="s">
        <v>29</v>
      </c>
      <c r="C85" s="72"/>
      <c r="D85" s="72"/>
      <c r="E85" s="72"/>
      <c r="F85" s="72"/>
      <c r="G85" s="73"/>
    </row>
    <row r="86" spans="2:7" ht="15">
      <c r="B86" s="46" t="s">
        <v>25</v>
      </c>
      <c r="C86" s="27">
        <v>0</v>
      </c>
      <c r="D86" s="27">
        <v>0</v>
      </c>
      <c r="E86" s="27">
        <v>0</v>
      </c>
      <c r="F86" s="27" t="s">
        <v>111</v>
      </c>
      <c r="G86" s="44">
        <f>SUM(C86:F86)</f>
        <v>0</v>
      </c>
    </row>
    <row r="87" spans="2:7" ht="15">
      <c r="B87" s="46" t="s">
        <v>26</v>
      </c>
      <c r="C87" s="27">
        <v>0</v>
      </c>
      <c r="D87" s="27">
        <v>0</v>
      </c>
      <c r="E87" s="27">
        <v>0</v>
      </c>
      <c r="F87" s="27" t="s">
        <v>111</v>
      </c>
      <c r="G87" s="44">
        <f>SUM(C87:F87)</f>
        <v>0</v>
      </c>
    </row>
    <row r="88" spans="2:7" ht="15">
      <c r="B88" s="46" t="s">
        <v>27</v>
      </c>
      <c r="C88" s="27">
        <v>0</v>
      </c>
      <c r="D88" s="27">
        <v>0</v>
      </c>
      <c r="E88" s="27">
        <v>0</v>
      </c>
      <c r="F88" s="27" t="s">
        <v>111</v>
      </c>
      <c r="G88" s="44">
        <f>AVERAGE(C88:F88)</f>
        <v>0</v>
      </c>
    </row>
    <row r="89" spans="2:7" ht="15">
      <c r="B89" s="46" t="s">
        <v>28</v>
      </c>
      <c r="C89" s="27">
        <v>0</v>
      </c>
      <c r="D89" s="27">
        <v>0</v>
      </c>
      <c r="E89" s="27">
        <v>0</v>
      </c>
      <c r="F89" s="27" t="s">
        <v>111</v>
      </c>
      <c r="G89" s="44">
        <f>SUM(C89:F89)</f>
        <v>0</v>
      </c>
    </row>
    <row r="90" spans="2:7" ht="15">
      <c r="B90" s="46" t="s">
        <v>109</v>
      </c>
      <c r="C90" s="27">
        <v>0</v>
      </c>
      <c r="D90" s="27">
        <v>0</v>
      </c>
      <c r="E90" s="27">
        <v>0</v>
      </c>
      <c r="F90" s="27" t="s">
        <v>111</v>
      </c>
      <c r="G90" s="44">
        <f>SUM(C90:F90)</f>
        <v>0</v>
      </c>
    </row>
    <row r="91" spans="2:7" ht="15">
      <c r="B91" s="71" t="s">
        <v>31</v>
      </c>
      <c r="C91" s="72"/>
      <c r="D91" s="72"/>
      <c r="E91" s="72"/>
      <c r="F91" s="72"/>
      <c r="G91" s="73"/>
    </row>
    <row r="92" spans="2:7" ht="15">
      <c r="B92" s="46" t="s">
        <v>25</v>
      </c>
      <c r="C92" s="46">
        <v>0</v>
      </c>
      <c r="D92" s="27">
        <v>0</v>
      </c>
      <c r="E92" s="27">
        <v>0</v>
      </c>
      <c r="F92" s="27" t="s">
        <v>111</v>
      </c>
      <c r="G92" s="44">
        <f>SUM(C92:F92)</f>
        <v>0</v>
      </c>
    </row>
    <row r="93" spans="2:7" ht="15">
      <c r="B93" s="46" t="s">
        <v>26</v>
      </c>
      <c r="C93" s="43">
        <v>0</v>
      </c>
      <c r="D93" s="27">
        <v>0</v>
      </c>
      <c r="E93" s="27">
        <v>0</v>
      </c>
      <c r="F93" s="27" t="s">
        <v>111</v>
      </c>
      <c r="G93" s="44">
        <f>SUM(C93:F93)</f>
        <v>0</v>
      </c>
    </row>
    <row r="94" spans="2:7" ht="15">
      <c r="B94" s="46" t="s">
        <v>27</v>
      </c>
      <c r="C94" s="49">
        <v>0</v>
      </c>
      <c r="D94" s="27">
        <v>0</v>
      </c>
      <c r="E94" s="27">
        <v>0</v>
      </c>
      <c r="F94" s="27" t="s">
        <v>111</v>
      </c>
      <c r="G94" s="44">
        <f>AVERAGE(C94:F94)</f>
        <v>0</v>
      </c>
    </row>
    <row r="95" spans="2:7" ht="15">
      <c r="B95" s="46" t="s">
        <v>28</v>
      </c>
      <c r="C95" s="49">
        <v>15</v>
      </c>
      <c r="D95" s="27">
        <v>0</v>
      </c>
      <c r="E95" s="27">
        <v>0</v>
      </c>
      <c r="F95" s="27" t="s">
        <v>111</v>
      </c>
      <c r="G95" s="44">
        <f>SUM(C95:F95)</f>
        <v>15</v>
      </c>
    </row>
    <row r="96" spans="2:7" ht="15">
      <c r="B96" s="46" t="s">
        <v>109</v>
      </c>
      <c r="C96" s="50">
        <v>227.572229</v>
      </c>
      <c r="D96" s="27">
        <v>0</v>
      </c>
      <c r="E96" s="27">
        <v>0</v>
      </c>
      <c r="F96" s="27" t="s">
        <v>111</v>
      </c>
      <c r="G96" s="14">
        <f>SUM(C96:F96)</f>
        <v>227.572229</v>
      </c>
    </row>
    <row r="97" spans="2:7" ht="15">
      <c r="B97" s="74" t="s">
        <v>91</v>
      </c>
      <c r="C97" s="75"/>
      <c r="D97" s="75"/>
      <c r="E97" s="75"/>
      <c r="F97" s="75"/>
      <c r="G97" s="76"/>
    </row>
    <row r="98" spans="2:7" ht="15">
      <c r="B98" s="25" t="s">
        <v>25</v>
      </c>
      <c r="C98" s="26">
        <v>12</v>
      </c>
      <c r="D98" s="25">
        <v>0</v>
      </c>
      <c r="E98" s="26">
        <v>0</v>
      </c>
      <c r="F98" s="28" t="s">
        <v>111</v>
      </c>
      <c r="G98" s="26">
        <f>SUM(C98:F98)</f>
        <v>12</v>
      </c>
    </row>
    <row r="99" spans="2:7" ht="15">
      <c r="B99" s="25" t="s">
        <v>26</v>
      </c>
      <c r="C99" s="26">
        <v>219.013548</v>
      </c>
      <c r="D99" s="25">
        <v>0</v>
      </c>
      <c r="E99" s="26">
        <v>0</v>
      </c>
      <c r="F99" s="28" t="s">
        <v>111</v>
      </c>
      <c r="G99" s="29">
        <f>SUM(C99:F99)</f>
        <v>219.013548</v>
      </c>
    </row>
    <row r="100" spans="2:7" ht="15">
      <c r="B100" s="25" t="s">
        <v>27</v>
      </c>
      <c r="C100" s="26">
        <v>219</v>
      </c>
      <c r="D100" s="25">
        <v>0</v>
      </c>
      <c r="E100" s="26">
        <v>0</v>
      </c>
      <c r="F100" s="28" t="s">
        <v>111</v>
      </c>
      <c r="G100" s="26">
        <f>AVERAGE(C100:F100)</f>
        <v>73</v>
      </c>
    </row>
    <row r="101" spans="2:7" ht="15">
      <c r="B101" s="25" t="s">
        <v>28</v>
      </c>
      <c r="C101" s="26">
        <v>1048</v>
      </c>
      <c r="D101" s="25">
        <v>150</v>
      </c>
      <c r="E101" s="25">
        <v>7</v>
      </c>
      <c r="F101" s="39">
        <v>1</v>
      </c>
      <c r="G101" s="26">
        <f>SUM(C101:F101)</f>
        <v>1206</v>
      </c>
    </row>
    <row r="102" spans="2:7" ht="15">
      <c r="B102" s="25" t="s">
        <v>109</v>
      </c>
      <c r="C102" s="29">
        <v>20368.928153</v>
      </c>
      <c r="D102" s="25">
        <v>1900</v>
      </c>
      <c r="E102" s="25">
        <v>91</v>
      </c>
      <c r="F102" s="29">
        <v>15.9566717</v>
      </c>
      <c r="G102" s="29">
        <f>SUM(C102:F102)</f>
        <v>22375.884824700002</v>
      </c>
    </row>
    <row r="103" spans="1:8" ht="15">
      <c r="A103" s="4"/>
      <c r="B103" s="56"/>
      <c r="C103" s="56"/>
      <c r="D103" s="56"/>
      <c r="E103" s="56"/>
      <c r="F103" s="56"/>
      <c r="G103" s="56"/>
      <c r="H103" s="56"/>
    </row>
    <row r="104" spans="2:7" ht="15">
      <c r="B104" s="55" t="s">
        <v>41</v>
      </c>
      <c r="C104" s="55"/>
      <c r="D104" s="55"/>
      <c r="E104" s="55"/>
      <c r="F104" s="55"/>
      <c r="G104" s="55"/>
    </row>
    <row r="105" spans="2:7" ht="15">
      <c r="B105" s="70" t="s">
        <v>40</v>
      </c>
      <c r="C105" s="70"/>
      <c r="D105" s="70"/>
      <c r="E105" s="70"/>
      <c r="F105" s="70"/>
      <c r="G105" s="70"/>
    </row>
    <row r="106" spans="2:7" ht="15">
      <c r="B106" s="46" t="s">
        <v>37</v>
      </c>
      <c r="C106" s="16">
        <v>2.16</v>
      </c>
      <c r="D106" s="19">
        <v>2.7609715639810206</v>
      </c>
      <c r="E106" s="19">
        <v>2.88</v>
      </c>
      <c r="F106" s="19">
        <v>2.49</v>
      </c>
      <c r="G106" s="19">
        <f>AVERAGE(C106:F106)</f>
        <v>2.572742890995255</v>
      </c>
    </row>
    <row r="107" spans="2:7" ht="15">
      <c r="B107" s="46" t="s">
        <v>38</v>
      </c>
      <c r="C107" s="16">
        <v>2.16</v>
      </c>
      <c r="D107" s="19">
        <v>2.6505391743891877</v>
      </c>
      <c r="E107" s="46">
        <v>2.71</v>
      </c>
      <c r="F107" s="19">
        <v>2.49</v>
      </c>
      <c r="G107" s="19">
        <f>AVERAGE(C107:F107)</f>
        <v>2.502634793597297</v>
      </c>
    </row>
    <row r="108" spans="2:7" ht="15">
      <c r="B108" s="46" t="s">
        <v>39</v>
      </c>
      <c r="C108" s="16">
        <v>2.19</v>
      </c>
      <c r="D108" s="19">
        <v>2.5397538100820864</v>
      </c>
      <c r="E108" s="46">
        <v>2.6</v>
      </c>
      <c r="F108" s="19">
        <v>2.49</v>
      </c>
      <c r="G108" s="19">
        <f>AVERAGE(C108:F108)</f>
        <v>2.454938452520522</v>
      </c>
    </row>
    <row r="109" spans="2:7" ht="15">
      <c r="B109" s="70" t="s">
        <v>85</v>
      </c>
      <c r="C109" s="70"/>
      <c r="D109" s="70"/>
      <c r="E109" s="70"/>
      <c r="F109" s="70"/>
      <c r="G109" s="70"/>
    </row>
    <row r="110" spans="2:7" ht="15">
      <c r="B110" s="46" t="s">
        <v>37</v>
      </c>
      <c r="C110" s="16">
        <v>0.99</v>
      </c>
      <c r="D110" s="19">
        <v>0.99</v>
      </c>
      <c r="E110" s="46">
        <v>1.97</v>
      </c>
      <c r="F110" s="19">
        <v>1.99</v>
      </c>
      <c r="G110" s="19">
        <f>AVERAGE(C110:F110)</f>
        <v>1.485</v>
      </c>
    </row>
    <row r="111" spans="2:7" ht="15">
      <c r="B111" s="46" t="s">
        <v>38</v>
      </c>
      <c r="C111" s="16">
        <v>1.82</v>
      </c>
      <c r="D111" s="19">
        <v>1.88</v>
      </c>
      <c r="E111" s="46">
        <v>1.97</v>
      </c>
      <c r="F111" s="19">
        <v>1.99</v>
      </c>
      <c r="G111" s="19">
        <f>AVERAGE(C111:F111)</f>
        <v>1.915</v>
      </c>
    </row>
    <row r="112" spans="2:7" ht="15">
      <c r="B112" s="46" t="s">
        <v>39</v>
      </c>
      <c r="C112" s="16">
        <v>1.89</v>
      </c>
      <c r="D112" s="19">
        <v>1.8799999999999966</v>
      </c>
      <c r="E112" s="19">
        <v>1.97</v>
      </c>
      <c r="F112" s="19">
        <v>1.69</v>
      </c>
      <c r="G112" s="19">
        <f>AVERAGE(C112:F112)</f>
        <v>1.857499999999999</v>
      </c>
    </row>
    <row r="113" spans="1:9" ht="15">
      <c r="A113" s="4"/>
      <c r="B113" s="56"/>
      <c r="C113" s="56"/>
      <c r="D113" s="56"/>
      <c r="E113" s="56"/>
      <c r="F113" s="56"/>
      <c r="G113" s="56"/>
      <c r="H113" s="56"/>
      <c r="I113" s="56"/>
    </row>
    <row r="114" spans="2:7" ht="15">
      <c r="B114" s="70" t="s">
        <v>42</v>
      </c>
      <c r="C114" s="70"/>
      <c r="D114" s="70"/>
      <c r="E114" s="70"/>
      <c r="F114" s="70"/>
      <c r="G114" s="70"/>
    </row>
    <row r="115" spans="2:7" ht="15">
      <c r="B115" s="46" t="s">
        <v>37</v>
      </c>
      <c r="C115" s="16">
        <v>1.39</v>
      </c>
      <c r="D115" s="19">
        <v>1.774</v>
      </c>
      <c r="E115" s="46">
        <v>1.87</v>
      </c>
      <c r="F115" s="19">
        <v>1.65</v>
      </c>
      <c r="G115" s="19">
        <f>AVERAGE(C115:F115)</f>
        <v>1.6709999999999998</v>
      </c>
    </row>
    <row r="116" spans="2:7" ht="15">
      <c r="B116" s="46" t="s">
        <v>38</v>
      </c>
      <c r="C116" s="16">
        <v>1.49</v>
      </c>
      <c r="D116" s="19">
        <v>1.8500000000000063</v>
      </c>
      <c r="E116" s="46">
        <v>1.87</v>
      </c>
      <c r="F116" s="19">
        <v>1.69</v>
      </c>
      <c r="G116" s="19">
        <f>AVERAGE(C116:F116)</f>
        <v>1.7250000000000014</v>
      </c>
    </row>
    <row r="117" spans="2:7" ht="15">
      <c r="B117" s="46" t="s">
        <v>39</v>
      </c>
      <c r="C117" s="16">
        <v>1.59</v>
      </c>
      <c r="D117" s="19">
        <v>1.7899999999999698</v>
      </c>
      <c r="E117" s="19">
        <v>1.87</v>
      </c>
      <c r="F117" s="19">
        <v>1.89</v>
      </c>
      <c r="G117" s="19">
        <f>AVERAGE(C117:F117)</f>
        <v>1.7849999999999924</v>
      </c>
    </row>
    <row r="118" spans="2:7" ht="15">
      <c r="B118" s="71" t="s">
        <v>86</v>
      </c>
      <c r="C118" s="72"/>
      <c r="D118" s="72"/>
      <c r="E118" s="72"/>
      <c r="F118" s="72"/>
      <c r="G118" s="73"/>
    </row>
    <row r="119" spans="2:7" ht="15">
      <c r="B119" s="46" t="s">
        <v>37</v>
      </c>
      <c r="C119" s="16">
        <v>0.69</v>
      </c>
      <c r="D119" s="46">
        <v>0.77</v>
      </c>
      <c r="E119" s="46">
        <v>0</v>
      </c>
      <c r="F119" s="19">
        <v>0.79</v>
      </c>
      <c r="G119" s="19">
        <f>AVERAGE(C119:F119)</f>
        <v>0.5625</v>
      </c>
    </row>
    <row r="120" spans="2:7" ht="15">
      <c r="B120" s="46" t="s">
        <v>38</v>
      </c>
      <c r="C120" s="16">
        <v>1.09</v>
      </c>
      <c r="D120" s="19">
        <v>1</v>
      </c>
      <c r="E120" s="46">
        <v>0</v>
      </c>
      <c r="F120" s="19">
        <v>1.69</v>
      </c>
      <c r="G120" s="19">
        <f>AVERAGE(C120:F120)</f>
        <v>0.945</v>
      </c>
    </row>
    <row r="121" spans="2:7" ht="15">
      <c r="B121" s="46" t="s">
        <v>39</v>
      </c>
      <c r="C121" s="16">
        <v>1.29</v>
      </c>
      <c r="D121" s="19">
        <v>1.4699999999999995</v>
      </c>
      <c r="E121" s="19">
        <v>1.88</v>
      </c>
      <c r="F121" s="19">
        <v>1.89</v>
      </c>
      <c r="G121" s="19">
        <f>AVERAGE(C121:F121)</f>
        <v>1.6324999999999998</v>
      </c>
    </row>
    <row r="122" spans="1:8" ht="15">
      <c r="A122" s="4"/>
      <c r="B122" s="56"/>
      <c r="C122" s="56"/>
      <c r="D122" s="56"/>
      <c r="E122" s="56"/>
      <c r="F122" s="56"/>
      <c r="G122" s="56"/>
      <c r="H122" s="56"/>
    </row>
    <row r="123" spans="2:7" ht="15">
      <c r="B123" s="60" t="s">
        <v>43</v>
      </c>
      <c r="C123" s="61"/>
      <c r="D123" s="61"/>
      <c r="E123" s="61"/>
      <c r="F123" s="61"/>
      <c r="G123" s="62"/>
    </row>
    <row r="124" spans="2:8" ht="15">
      <c r="B124" s="2" t="s">
        <v>106</v>
      </c>
      <c r="C124" s="16">
        <v>5.64792266556981</v>
      </c>
      <c r="D124" s="37">
        <v>0</v>
      </c>
      <c r="E124" s="37">
        <v>0</v>
      </c>
      <c r="F124" s="27" t="s">
        <v>111</v>
      </c>
      <c r="G124" s="16">
        <f>AVERAGE(C124:F124)</f>
        <v>1.8826408885232702</v>
      </c>
      <c r="H124" s="3"/>
    </row>
    <row r="125" spans="2:7" ht="15">
      <c r="B125" s="60" t="s">
        <v>93</v>
      </c>
      <c r="C125" s="61"/>
      <c r="D125" s="61"/>
      <c r="E125" s="61"/>
      <c r="F125" s="61"/>
      <c r="G125" s="62"/>
    </row>
    <row r="126" spans="2:7" ht="15">
      <c r="B126" s="5" t="s">
        <v>107</v>
      </c>
      <c r="C126" s="16">
        <v>1.90465246358436</v>
      </c>
      <c r="D126" s="13">
        <v>2.04</v>
      </c>
      <c r="E126" s="17">
        <v>2.23</v>
      </c>
      <c r="F126" s="17">
        <v>2.26</v>
      </c>
      <c r="G126" s="16">
        <f>AVERAGE(C126:F126)</f>
        <v>2.10866311589609</v>
      </c>
    </row>
    <row r="127" spans="1:8" ht="15">
      <c r="A127" s="4"/>
      <c r="B127" s="69"/>
      <c r="C127" s="69"/>
      <c r="D127" s="69"/>
      <c r="E127" s="69"/>
      <c r="F127" s="69"/>
      <c r="G127" s="69"/>
      <c r="H127" s="69"/>
    </row>
    <row r="128" spans="2:7" ht="15">
      <c r="B128" s="55" t="s">
        <v>44</v>
      </c>
      <c r="C128" s="55"/>
      <c r="D128" s="55"/>
      <c r="E128" s="55"/>
      <c r="F128" s="55"/>
      <c r="G128" s="55"/>
    </row>
    <row r="129" spans="2:7" ht="15">
      <c r="B129" s="46" t="s">
        <v>45</v>
      </c>
      <c r="C129" s="44">
        <v>337164</v>
      </c>
      <c r="D129" s="47">
        <v>38303</v>
      </c>
      <c r="E129" s="44">
        <v>8507</v>
      </c>
      <c r="F129" s="46">
        <v>632</v>
      </c>
      <c r="G129" s="44">
        <f>SUM(C129:F129)</f>
        <v>384606</v>
      </c>
    </row>
    <row r="130" spans="2:7" ht="15">
      <c r="B130" s="46" t="s">
        <v>46</v>
      </c>
      <c r="C130" s="14">
        <v>173347.341087</v>
      </c>
      <c r="D130" s="14">
        <v>5600.267748</v>
      </c>
      <c r="E130" s="44">
        <v>1194</v>
      </c>
      <c r="F130" s="14">
        <v>70.280103</v>
      </c>
      <c r="G130" s="14">
        <f>SUM(C130:F130)</f>
        <v>180211.88893800002</v>
      </c>
    </row>
    <row r="131" spans="1:8" ht="15">
      <c r="A131" s="4"/>
      <c r="B131" s="56"/>
      <c r="C131" s="56"/>
      <c r="D131" s="56"/>
      <c r="E131" s="56"/>
      <c r="F131" s="56"/>
      <c r="G131" s="56"/>
      <c r="H131" s="56"/>
    </row>
    <row r="132" spans="2:7" ht="15">
      <c r="B132" s="55" t="s">
        <v>47</v>
      </c>
      <c r="C132" s="55"/>
      <c r="D132" s="55"/>
      <c r="E132" s="55"/>
      <c r="F132" s="55"/>
      <c r="G132" s="55"/>
    </row>
    <row r="133" spans="2:7" ht="15">
      <c r="B133" s="46" t="s">
        <v>48</v>
      </c>
      <c r="C133" s="48">
        <v>993948</v>
      </c>
      <c r="D133" s="47">
        <v>407129</v>
      </c>
      <c r="E133" s="47">
        <v>172978</v>
      </c>
      <c r="F133" s="47">
        <v>498613.9381704335</v>
      </c>
      <c r="G133" s="44">
        <f>SUM(C133:F133)</f>
        <v>2072668.9381704335</v>
      </c>
    </row>
    <row r="134" spans="1:8" ht="15">
      <c r="A134" s="4"/>
      <c r="B134" s="56"/>
      <c r="C134" s="56"/>
      <c r="D134" s="56"/>
      <c r="E134" s="56"/>
      <c r="F134" s="56"/>
      <c r="G134" s="56"/>
      <c r="H134" s="56"/>
    </row>
    <row r="135" spans="2:7" ht="21">
      <c r="B135" s="68" t="s">
        <v>88</v>
      </c>
      <c r="C135" s="68"/>
      <c r="D135" s="68"/>
      <c r="E135" s="68"/>
      <c r="F135" s="68"/>
      <c r="G135" s="68"/>
    </row>
    <row r="136" spans="2:7" ht="15">
      <c r="B136" s="55" t="s">
        <v>49</v>
      </c>
      <c r="C136" s="55"/>
      <c r="D136" s="55"/>
      <c r="E136" s="55"/>
      <c r="F136" s="55"/>
      <c r="G136" s="55"/>
    </row>
    <row r="137" spans="2:9" ht="15">
      <c r="B137" s="46" t="s">
        <v>50</v>
      </c>
      <c r="C137" s="44">
        <v>190850</v>
      </c>
      <c r="D137" s="44">
        <v>21601</v>
      </c>
      <c r="E137" s="44">
        <v>99</v>
      </c>
      <c r="F137" s="44">
        <v>10527</v>
      </c>
      <c r="G137" s="47">
        <f>SUM(C137:F137)</f>
        <v>223077</v>
      </c>
      <c r="H137" s="9"/>
      <c r="I137" s="9"/>
    </row>
    <row r="138" spans="2:9" ht="15">
      <c r="B138" s="46" t="s">
        <v>51</v>
      </c>
      <c r="C138" s="44">
        <v>92291</v>
      </c>
      <c r="D138" s="44">
        <v>4106</v>
      </c>
      <c r="E138" s="44">
        <v>30</v>
      </c>
      <c r="F138" s="44">
        <v>1065</v>
      </c>
      <c r="G138" s="47">
        <f>SUM(C138:F138)</f>
        <v>97492</v>
      </c>
      <c r="H138" s="9"/>
      <c r="I138" s="9"/>
    </row>
    <row r="139" spans="1:9" ht="15">
      <c r="A139" s="4"/>
      <c r="B139" s="56"/>
      <c r="C139" s="56"/>
      <c r="D139" s="56"/>
      <c r="E139" s="56"/>
      <c r="F139" s="56"/>
      <c r="G139" s="56"/>
      <c r="H139" s="56"/>
      <c r="I139" s="9"/>
    </row>
    <row r="140" spans="2:9" ht="15">
      <c r="B140" s="60" t="s">
        <v>52</v>
      </c>
      <c r="C140" s="61"/>
      <c r="D140" s="61"/>
      <c r="E140" s="61"/>
      <c r="F140" s="61"/>
      <c r="G140" s="62"/>
      <c r="I140" s="9"/>
    </row>
    <row r="141" spans="2:9" ht="15">
      <c r="B141" s="46" t="s">
        <v>53</v>
      </c>
      <c r="C141" s="44">
        <v>82499</v>
      </c>
      <c r="D141" s="47">
        <v>46785</v>
      </c>
      <c r="E141" s="44">
        <v>31992</v>
      </c>
      <c r="F141" s="27" t="s">
        <v>111</v>
      </c>
      <c r="G141" s="47">
        <f>SUM(C141:F141)</f>
        <v>161276</v>
      </c>
      <c r="H141" s="9"/>
      <c r="I141" s="9"/>
    </row>
    <row r="142" spans="1:8" ht="15">
      <c r="A142" s="4"/>
      <c r="B142" s="56"/>
      <c r="C142" s="56"/>
      <c r="D142" s="56"/>
      <c r="E142" s="56"/>
      <c r="F142" s="56"/>
      <c r="G142" s="56"/>
      <c r="H142" s="56"/>
    </row>
    <row r="143" spans="2:7" ht="21">
      <c r="B143" s="64" t="s">
        <v>89</v>
      </c>
      <c r="C143" s="65"/>
      <c r="D143" s="65"/>
      <c r="E143" s="65"/>
      <c r="F143" s="65"/>
      <c r="G143" s="66"/>
    </row>
    <row r="144" spans="2:7" ht="15">
      <c r="B144" s="60" t="s">
        <v>83</v>
      </c>
      <c r="C144" s="61"/>
      <c r="D144" s="61"/>
      <c r="E144" s="61"/>
      <c r="F144" s="61"/>
      <c r="G144" s="62"/>
    </row>
    <row r="145" spans="1:8" ht="15">
      <c r="A145" s="4"/>
      <c r="B145" s="67"/>
      <c r="C145" s="67"/>
      <c r="D145" s="67"/>
      <c r="E145" s="67"/>
      <c r="F145" s="67"/>
      <c r="G145" s="67"/>
      <c r="H145" s="67"/>
    </row>
    <row r="146" spans="2:7" ht="15">
      <c r="B146" s="63" t="s">
        <v>54</v>
      </c>
      <c r="C146" s="63"/>
      <c r="D146" s="63"/>
      <c r="E146" s="63"/>
      <c r="F146" s="63"/>
      <c r="G146" s="63"/>
    </row>
    <row r="147" spans="2:7" ht="15">
      <c r="B147" s="46" t="s">
        <v>55</v>
      </c>
      <c r="C147" s="44">
        <v>11232</v>
      </c>
      <c r="D147" s="47">
        <v>7435</v>
      </c>
      <c r="E147" s="44">
        <v>9</v>
      </c>
      <c r="F147" s="44">
        <v>2140</v>
      </c>
      <c r="G147" s="44">
        <f>SUM(C147:F147)</f>
        <v>20816</v>
      </c>
    </row>
    <row r="148" spans="2:7" ht="15">
      <c r="B148" s="46" t="s">
        <v>56</v>
      </c>
      <c r="C148" s="14">
        <v>229.311</v>
      </c>
      <c r="D148" s="14">
        <v>144.786953</v>
      </c>
      <c r="E148" s="14">
        <v>0.093</v>
      </c>
      <c r="F148" s="14">
        <v>44.327</v>
      </c>
      <c r="G148" s="14">
        <f>SUM(C148:F148)</f>
        <v>418.51795300000003</v>
      </c>
    </row>
    <row r="149" spans="1:8" ht="15">
      <c r="A149" s="4"/>
      <c r="B149" s="56"/>
      <c r="C149" s="56"/>
      <c r="D149" s="56"/>
      <c r="E149" s="56"/>
      <c r="F149" s="56"/>
      <c r="G149" s="56"/>
      <c r="H149" s="56"/>
    </row>
    <row r="150" spans="2:7" ht="15">
      <c r="B150" s="63" t="s">
        <v>57</v>
      </c>
      <c r="C150" s="63"/>
      <c r="D150" s="63"/>
      <c r="E150" s="63"/>
      <c r="F150" s="63"/>
      <c r="G150" s="63"/>
    </row>
    <row r="151" spans="2:8" ht="15">
      <c r="B151" s="46" t="s">
        <v>58</v>
      </c>
      <c r="C151" s="46">
        <v>0</v>
      </c>
      <c r="D151" s="46">
        <v>0</v>
      </c>
      <c r="E151" s="40">
        <v>25</v>
      </c>
      <c r="F151" s="44">
        <v>0</v>
      </c>
      <c r="G151" s="44">
        <f>SUM(C151:F151)</f>
        <v>25</v>
      </c>
      <c r="H151" s="30"/>
    </row>
    <row r="152" spans="2:8" ht="15">
      <c r="B152" s="46" t="s">
        <v>59</v>
      </c>
      <c r="C152" s="46">
        <v>0</v>
      </c>
      <c r="D152" s="46">
        <v>0</v>
      </c>
      <c r="E152" s="14">
        <v>0.451</v>
      </c>
      <c r="F152" s="44">
        <v>0</v>
      </c>
      <c r="G152" s="14">
        <f>SUM(C152:F152)</f>
        <v>0.451</v>
      </c>
      <c r="H152" s="30"/>
    </row>
    <row r="153" spans="1:8" ht="15">
      <c r="A153" s="4"/>
      <c r="B153" s="56"/>
      <c r="C153" s="56"/>
      <c r="D153" s="56"/>
      <c r="E153" s="56"/>
      <c r="F153" s="56"/>
      <c r="G153" s="56"/>
      <c r="H153" s="56"/>
    </row>
    <row r="154" spans="2:7" ht="15">
      <c r="B154" s="63" t="s">
        <v>62</v>
      </c>
      <c r="C154" s="63"/>
      <c r="D154" s="63"/>
      <c r="E154" s="63"/>
      <c r="F154" s="63"/>
      <c r="G154" s="63"/>
    </row>
    <row r="155" spans="2:8" ht="15">
      <c r="B155" s="46" t="s">
        <v>60</v>
      </c>
      <c r="C155" s="46">
        <v>442</v>
      </c>
      <c r="D155" s="47">
        <v>5951</v>
      </c>
      <c r="E155" s="44">
        <v>0</v>
      </c>
      <c r="F155" s="44">
        <v>0</v>
      </c>
      <c r="G155" s="44">
        <f>SUM(C155:F155)</f>
        <v>6393</v>
      </c>
      <c r="H155" s="30"/>
    </row>
    <row r="156" spans="2:8" ht="15">
      <c r="B156" s="46" t="s">
        <v>61</v>
      </c>
      <c r="C156" s="14">
        <v>26.52</v>
      </c>
      <c r="D156" s="14">
        <v>63.815</v>
      </c>
      <c r="E156" s="44">
        <v>0</v>
      </c>
      <c r="F156" s="44">
        <v>0</v>
      </c>
      <c r="G156" s="14">
        <f>SUM(C156:F156)</f>
        <v>90.335</v>
      </c>
      <c r="H156" s="30"/>
    </row>
    <row r="157" spans="1:8" ht="15">
      <c r="A157" s="4"/>
      <c r="B157" s="56"/>
      <c r="C157" s="56"/>
      <c r="D157" s="56"/>
      <c r="E157" s="56"/>
      <c r="F157" s="56"/>
      <c r="G157" s="56"/>
      <c r="H157" s="56"/>
    </row>
    <row r="158" spans="2:7" ht="15">
      <c r="B158" s="63" t="s">
        <v>74</v>
      </c>
      <c r="C158" s="63"/>
      <c r="D158" s="63"/>
      <c r="E158" s="63"/>
      <c r="F158" s="63"/>
      <c r="G158" s="63"/>
    </row>
    <row r="159" spans="2:7" ht="15">
      <c r="B159" s="25" t="s">
        <v>75</v>
      </c>
      <c r="C159" s="26">
        <v>11674</v>
      </c>
      <c r="D159" s="26">
        <v>13386</v>
      </c>
      <c r="E159" s="26">
        <v>34</v>
      </c>
      <c r="F159" s="26">
        <v>2140</v>
      </c>
      <c r="G159" s="26">
        <f>SUM(C159:F159)</f>
        <v>27234</v>
      </c>
    </row>
    <row r="160" spans="2:7" ht="15">
      <c r="B160" s="25" t="s">
        <v>76</v>
      </c>
      <c r="C160" s="29">
        <v>255.83100000000002</v>
      </c>
      <c r="D160" s="29">
        <v>208.601953</v>
      </c>
      <c r="E160" s="29">
        <v>0.544</v>
      </c>
      <c r="F160" s="29">
        <v>44.327</v>
      </c>
      <c r="G160" s="29">
        <f>SUM(C160:F160)</f>
        <v>509.303953</v>
      </c>
    </row>
    <row r="161" spans="1:8" ht="15">
      <c r="A161" s="4"/>
      <c r="B161" s="56"/>
      <c r="C161" s="56"/>
      <c r="D161" s="56"/>
      <c r="E161" s="56"/>
      <c r="F161" s="56"/>
      <c r="G161" s="56"/>
      <c r="H161" s="56"/>
    </row>
    <row r="162" spans="2:7" ht="15">
      <c r="B162" s="55" t="s">
        <v>63</v>
      </c>
      <c r="C162" s="55"/>
      <c r="D162" s="55"/>
      <c r="E162" s="55"/>
      <c r="F162" s="55"/>
      <c r="G162" s="55"/>
    </row>
    <row r="163" spans="2:7" ht="15">
      <c r="B163" s="20" t="s">
        <v>60</v>
      </c>
      <c r="C163" s="44">
        <v>4526</v>
      </c>
      <c r="D163" s="47">
        <v>21368</v>
      </c>
      <c r="E163" s="44">
        <v>3575</v>
      </c>
      <c r="F163" s="44">
        <v>98</v>
      </c>
      <c r="G163" s="44">
        <f>SUM(C163:F163)</f>
        <v>29567</v>
      </c>
    </row>
    <row r="164" spans="2:7" ht="15">
      <c r="B164" s="20" t="s">
        <v>61</v>
      </c>
      <c r="C164" s="14">
        <v>111.642195</v>
      </c>
      <c r="D164" s="14">
        <v>200.983394</v>
      </c>
      <c r="E164" s="14">
        <v>31.510638</v>
      </c>
      <c r="F164" s="14">
        <v>0.343</v>
      </c>
      <c r="G164" s="14">
        <f>SUM(C164:F164)</f>
        <v>344.479227</v>
      </c>
    </row>
    <row r="165" spans="1:7" ht="15">
      <c r="A165" s="4"/>
      <c r="B165" s="56"/>
      <c r="C165" s="56"/>
      <c r="D165" s="56"/>
      <c r="E165" s="56"/>
      <c r="F165" s="56"/>
      <c r="G165" s="56"/>
    </row>
    <row r="166" spans="2:7" ht="15">
      <c r="B166" s="60" t="s">
        <v>64</v>
      </c>
      <c r="C166" s="61"/>
      <c r="D166" s="61"/>
      <c r="E166" s="61"/>
      <c r="F166" s="61"/>
      <c r="G166" s="62"/>
    </row>
    <row r="167" spans="2:7" ht="15">
      <c r="B167" s="57" t="s">
        <v>65</v>
      </c>
      <c r="C167" s="58"/>
      <c r="D167" s="58"/>
      <c r="E167" s="58"/>
      <c r="F167" s="58"/>
      <c r="G167" s="59"/>
    </row>
    <row r="168" spans="2:7" ht="15">
      <c r="B168" s="46" t="s">
        <v>66</v>
      </c>
      <c r="C168" s="44">
        <v>474</v>
      </c>
      <c r="D168" s="47">
        <v>2158</v>
      </c>
      <c r="E168" s="44">
        <v>175</v>
      </c>
      <c r="F168" s="47">
        <v>43</v>
      </c>
      <c r="G168" s="44">
        <f>SUM(C168:F168)</f>
        <v>2850</v>
      </c>
    </row>
    <row r="169" spans="2:7" ht="15">
      <c r="B169" s="46" t="s">
        <v>67</v>
      </c>
      <c r="C169" s="14">
        <v>11.85</v>
      </c>
      <c r="D169" s="14">
        <v>102.907023</v>
      </c>
      <c r="E169" s="14">
        <v>3.5</v>
      </c>
      <c r="F169" s="14">
        <v>1.118</v>
      </c>
      <c r="G169" s="14">
        <f>SUM(C169:F169)</f>
        <v>119.37502299999998</v>
      </c>
    </row>
    <row r="170" spans="1:7" ht="15">
      <c r="A170" s="4"/>
      <c r="B170" s="56"/>
      <c r="C170" s="56"/>
      <c r="D170" s="56"/>
      <c r="E170" s="56"/>
      <c r="F170" s="56"/>
      <c r="G170" s="56"/>
    </row>
    <row r="171" spans="2:7" ht="15">
      <c r="B171" s="57" t="s">
        <v>68</v>
      </c>
      <c r="C171" s="58"/>
      <c r="D171" s="58"/>
      <c r="E171" s="58"/>
      <c r="F171" s="58"/>
      <c r="G171" s="59"/>
    </row>
    <row r="172" spans="2:7" ht="15">
      <c r="B172" s="46" t="s">
        <v>69</v>
      </c>
      <c r="C172" s="44">
        <v>2192</v>
      </c>
      <c r="D172" s="47">
        <v>1416</v>
      </c>
      <c r="E172" s="44">
        <v>424</v>
      </c>
      <c r="F172" s="47">
        <v>119</v>
      </c>
      <c r="G172" s="44">
        <f>SUM(C172:F172)</f>
        <v>4151</v>
      </c>
    </row>
    <row r="173" spans="2:7" ht="15">
      <c r="B173" s="46" t="s">
        <v>67</v>
      </c>
      <c r="C173" s="14">
        <v>48.23</v>
      </c>
      <c r="D173" s="14">
        <v>29.649</v>
      </c>
      <c r="E173" s="14">
        <v>8.481</v>
      </c>
      <c r="F173" s="14">
        <v>2.737</v>
      </c>
      <c r="G173" s="44">
        <f>SUM(C173:F173)</f>
        <v>89.09699999999998</v>
      </c>
    </row>
    <row r="174" spans="1:8" ht="15">
      <c r="A174" s="4"/>
      <c r="B174" s="56"/>
      <c r="C174" s="56"/>
      <c r="D174" s="56"/>
      <c r="E174" s="56"/>
      <c r="F174" s="56"/>
      <c r="G174" s="56"/>
      <c r="H174" s="56"/>
    </row>
    <row r="175" spans="2:7" ht="15">
      <c r="B175" s="57" t="s">
        <v>70</v>
      </c>
      <c r="C175" s="58"/>
      <c r="D175" s="58"/>
      <c r="E175" s="58"/>
      <c r="F175" s="58"/>
      <c r="G175" s="59"/>
    </row>
    <row r="176" spans="2:7" ht="15">
      <c r="B176" s="46" t="s">
        <v>69</v>
      </c>
      <c r="C176" s="47">
        <v>275</v>
      </c>
      <c r="D176" s="47">
        <v>343</v>
      </c>
      <c r="E176" s="44">
        <v>227</v>
      </c>
      <c r="F176" s="47">
        <v>30</v>
      </c>
      <c r="G176" s="44">
        <f>SUM(C176:F176)</f>
        <v>875</v>
      </c>
    </row>
    <row r="177" spans="2:7" ht="15">
      <c r="B177" s="46" t="s">
        <v>67</v>
      </c>
      <c r="C177" s="14">
        <v>20.195</v>
      </c>
      <c r="D177" s="14">
        <v>27.29</v>
      </c>
      <c r="E177" s="14">
        <v>15.337019</v>
      </c>
      <c r="F177" s="14">
        <v>2.035665</v>
      </c>
      <c r="G177" s="14">
        <f>SUM(C177:F177)</f>
        <v>64.85768399999999</v>
      </c>
    </row>
    <row r="178" spans="1:8" ht="15">
      <c r="A178" s="4"/>
      <c r="B178" s="56"/>
      <c r="C178" s="56"/>
      <c r="D178" s="56"/>
      <c r="E178" s="56"/>
      <c r="F178" s="56"/>
      <c r="G178" s="56"/>
      <c r="H178" s="56"/>
    </row>
    <row r="179" spans="2:7" ht="15">
      <c r="B179" s="57" t="s">
        <v>71</v>
      </c>
      <c r="C179" s="58"/>
      <c r="D179" s="58"/>
      <c r="E179" s="58"/>
      <c r="F179" s="58"/>
      <c r="G179" s="59"/>
    </row>
    <row r="180" spans="2:7" ht="15">
      <c r="B180" s="46" t="s">
        <v>69</v>
      </c>
      <c r="C180" s="47">
        <v>448</v>
      </c>
      <c r="D180" s="47">
        <v>75</v>
      </c>
      <c r="E180" s="34">
        <v>0</v>
      </c>
      <c r="F180" s="47">
        <v>17</v>
      </c>
      <c r="G180" s="44">
        <f>SUM(C180:F180)</f>
        <v>540</v>
      </c>
    </row>
    <row r="181" spans="2:7" ht="15">
      <c r="B181" s="46" t="s">
        <v>67</v>
      </c>
      <c r="C181" s="14">
        <v>14.825</v>
      </c>
      <c r="D181" s="14">
        <v>30.624488</v>
      </c>
      <c r="E181" s="34">
        <v>0</v>
      </c>
      <c r="F181" s="14">
        <v>0.9</v>
      </c>
      <c r="G181" s="14">
        <f>SUM(C181:F181)</f>
        <v>46.349488</v>
      </c>
    </row>
    <row r="182" spans="1:8" ht="15">
      <c r="A182" s="4"/>
      <c r="B182" s="56"/>
      <c r="C182" s="56"/>
      <c r="D182" s="56"/>
      <c r="E182" s="56"/>
      <c r="F182" s="56"/>
      <c r="G182" s="56"/>
      <c r="H182" s="56"/>
    </row>
    <row r="183" spans="2:7" ht="15">
      <c r="B183" s="55" t="s">
        <v>77</v>
      </c>
      <c r="C183" s="55"/>
      <c r="D183" s="55"/>
      <c r="E183" s="55"/>
      <c r="F183" s="55"/>
      <c r="G183" s="55"/>
    </row>
    <row r="184" spans="2:7" ht="15">
      <c r="B184" s="25" t="s">
        <v>78</v>
      </c>
      <c r="C184" s="26">
        <v>3389</v>
      </c>
      <c r="D184" s="26">
        <v>3992</v>
      </c>
      <c r="E184" s="26">
        <v>826</v>
      </c>
      <c r="F184" s="26">
        <v>307</v>
      </c>
      <c r="G184" s="26">
        <f>SUM(C184:F184)</f>
        <v>8514</v>
      </c>
    </row>
    <row r="185" spans="2:7" ht="15">
      <c r="B185" s="25" t="s">
        <v>79</v>
      </c>
      <c r="C185" s="29">
        <v>95.1</v>
      </c>
      <c r="D185" s="29">
        <v>190.470511</v>
      </c>
      <c r="E185" s="29">
        <v>27.318019</v>
      </c>
      <c r="F185" s="29">
        <v>7.133665000000001</v>
      </c>
      <c r="G185" s="29">
        <f>SUM(C185:F185)</f>
        <v>320.022195</v>
      </c>
    </row>
    <row r="186" spans="1:8" ht="15">
      <c r="A186" s="4"/>
      <c r="B186" s="56"/>
      <c r="C186" s="56"/>
      <c r="D186" s="56"/>
      <c r="E186" s="56"/>
      <c r="F186" s="56"/>
      <c r="G186" s="56"/>
      <c r="H186" s="56"/>
    </row>
    <row r="187" spans="2:7" ht="15">
      <c r="B187" s="55" t="s">
        <v>72</v>
      </c>
      <c r="C187" s="55"/>
      <c r="D187" s="55"/>
      <c r="E187" s="55"/>
      <c r="F187" s="55"/>
      <c r="G187" s="55"/>
    </row>
    <row r="188" spans="2:7" ht="15">
      <c r="B188" s="20" t="s">
        <v>94</v>
      </c>
      <c r="C188" s="44">
        <v>1484</v>
      </c>
      <c r="D188" s="47">
        <v>13537</v>
      </c>
      <c r="E188" s="44">
        <v>45</v>
      </c>
      <c r="F188" s="41">
        <v>0</v>
      </c>
      <c r="G188" s="44">
        <f>SUM(C188:F188)</f>
        <v>15066</v>
      </c>
    </row>
    <row r="189" spans="2:7" ht="15">
      <c r="B189" s="20" t="s">
        <v>95</v>
      </c>
      <c r="C189" s="14">
        <v>29.183713</v>
      </c>
      <c r="D189" s="14">
        <v>190.717035</v>
      </c>
      <c r="E189" s="14">
        <v>1.73</v>
      </c>
      <c r="F189" s="41">
        <v>0</v>
      </c>
      <c r="G189" s="14">
        <f>SUM(C189:F189)</f>
        <v>221.630748</v>
      </c>
    </row>
    <row r="190" spans="1:8" ht="15">
      <c r="A190" s="4"/>
      <c r="B190" s="56"/>
      <c r="C190" s="56"/>
      <c r="D190" s="56"/>
      <c r="E190" s="56"/>
      <c r="F190" s="56"/>
      <c r="G190" s="56"/>
      <c r="H190" s="56"/>
    </row>
    <row r="191" spans="2:7" ht="15">
      <c r="B191" s="55" t="s">
        <v>73</v>
      </c>
      <c r="C191" s="55"/>
      <c r="D191" s="55"/>
      <c r="E191" s="55"/>
      <c r="F191" s="55"/>
      <c r="G191" s="55"/>
    </row>
    <row r="192" spans="2:7" ht="15">
      <c r="B192" s="25" t="s">
        <v>96</v>
      </c>
      <c r="C192" s="45">
        <v>21073</v>
      </c>
      <c r="D192" s="45">
        <v>52283</v>
      </c>
      <c r="E192" s="45">
        <v>4480</v>
      </c>
      <c r="F192" s="45">
        <v>2447</v>
      </c>
      <c r="G192" s="45">
        <f>SUM(C192:F192)</f>
        <v>80283</v>
      </c>
    </row>
    <row r="193" spans="2:7" ht="15">
      <c r="B193" s="25" t="s">
        <v>97</v>
      </c>
      <c r="C193" s="29">
        <v>491.756908</v>
      </c>
      <c r="D193" s="29">
        <v>790.772893</v>
      </c>
      <c r="E193" s="29">
        <v>61.102656999999994</v>
      </c>
      <c r="F193" s="29">
        <v>51.460665</v>
      </c>
      <c r="G193" s="29">
        <f>SUM(C193:F193)</f>
        <v>1395.0931229999999</v>
      </c>
    </row>
    <row r="194" s="1" customFormat="1" ht="15">
      <c r="G194" s="9"/>
    </row>
    <row r="195" spans="3:7" s="1" customFormat="1" ht="15">
      <c r="C195" s="9"/>
      <c r="G195" s="9"/>
    </row>
    <row r="196" s="1" customFormat="1" ht="15">
      <c r="G196" s="9"/>
    </row>
    <row r="197" spans="2:7" s="1" customFormat="1" ht="15">
      <c r="B197" s="1" t="s">
        <v>110</v>
      </c>
      <c r="C197" s="10"/>
      <c r="G197" s="9"/>
    </row>
  </sheetData>
  <sheetProtection/>
  <mergeCells count="81">
    <mergeCell ref="C2:G2"/>
    <mergeCell ref="B4:G4"/>
    <mergeCell ref="B5:G5"/>
    <mergeCell ref="B9:G9"/>
    <mergeCell ref="B10:G10"/>
    <mergeCell ref="B11:G11"/>
    <mergeCell ref="B17:G17"/>
    <mergeCell ref="B18:G18"/>
    <mergeCell ref="B20:G20"/>
    <mergeCell ref="B28:H28"/>
    <mergeCell ref="B29:G29"/>
    <mergeCell ref="B31:H31"/>
    <mergeCell ref="B32:G32"/>
    <mergeCell ref="B36:H36"/>
    <mergeCell ref="B37:G37"/>
    <mergeCell ref="B38:G38"/>
    <mergeCell ref="B41:H41"/>
    <mergeCell ref="B42:G42"/>
    <mergeCell ref="B45:H45"/>
    <mergeCell ref="B46:G46"/>
    <mergeCell ref="B49:H49"/>
    <mergeCell ref="B50:G50"/>
    <mergeCell ref="B51:H51"/>
    <mergeCell ref="B52:G52"/>
    <mergeCell ref="B53:G53"/>
    <mergeCell ref="B59:G59"/>
    <mergeCell ref="B65:G65"/>
    <mergeCell ref="B71:G71"/>
    <mergeCell ref="B77:H77"/>
    <mergeCell ref="B78:G78"/>
    <mergeCell ref="B79:G79"/>
    <mergeCell ref="B85:G85"/>
    <mergeCell ref="B91:G91"/>
    <mergeCell ref="B97:G97"/>
    <mergeCell ref="B103:H103"/>
    <mergeCell ref="B104:G104"/>
    <mergeCell ref="B105:G105"/>
    <mergeCell ref="B109:G109"/>
    <mergeCell ref="B113:I113"/>
    <mergeCell ref="B114:G114"/>
    <mergeCell ref="B118:G118"/>
    <mergeCell ref="B122:H122"/>
    <mergeCell ref="B123:G123"/>
    <mergeCell ref="B125:G125"/>
    <mergeCell ref="B127:H127"/>
    <mergeCell ref="B128:G128"/>
    <mergeCell ref="B131:H131"/>
    <mergeCell ref="B132:G132"/>
    <mergeCell ref="B134:H134"/>
    <mergeCell ref="B135:G135"/>
    <mergeCell ref="B136:G136"/>
    <mergeCell ref="B139:H139"/>
    <mergeCell ref="B140:G140"/>
    <mergeCell ref="B142:H142"/>
    <mergeCell ref="B143:G143"/>
    <mergeCell ref="B144:G144"/>
    <mergeCell ref="B145:H145"/>
    <mergeCell ref="B146:G146"/>
    <mergeCell ref="B149:H149"/>
    <mergeCell ref="B150:G150"/>
    <mergeCell ref="B153:H153"/>
    <mergeCell ref="B154:G154"/>
    <mergeCell ref="B157:H157"/>
    <mergeCell ref="B158:G158"/>
    <mergeCell ref="B161:H161"/>
    <mergeCell ref="B162:G162"/>
    <mergeCell ref="B165:G165"/>
    <mergeCell ref="B166:G166"/>
    <mergeCell ref="B167:G167"/>
    <mergeCell ref="B170:G170"/>
    <mergeCell ref="B171:G171"/>
    <mergeCell ref="B174:H174"/>
    <mergeCell ref="B187:G187"/>
    <mergeCell ref="B190:H190"/>
    <mergeCell ref="B191:G191"/>
    <mergeCell ref="B175:G175"/>
    <mergeCell ref="B178:H178"/>
    <mergeCell ref="B179:G179"/>
    <mergeCell ref="B182:H182"/>
    <mergeCell ref="B183:G183"/>
    <mergeCell ref="B186:H186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7"/>
  <sheetViews>
    <sheetView zoomScale="70" zoomScaleNormal="70" zoomScalePageLayoutView="0" workbookViewId="0" topLeftCell="A55">
      <selection activeCell="G76" sqref="G76"/>
    </sheetView>
  </sheetViews>
  <sheetFormatPr defaultColWidth="11.421875" defaultRowHeight="15"/>
  <cols>
    <col min="1" max="1" width="11.421875" style="1" customWidth="1"/>
    <col min="2" max="2" width="75.140625" style="0" bestFit="1" customWidth="1"/>
    <col min="3" max="3" width="25.00390625" style="0" customWidth="1"/>
    <col min="4" max="4" width="22.7109375" style="0" customWidth="1"/>
    <col min="5" max="5" width="24.140625" style="0" bestFit="1" customWidth="1"/>
    <col min="6" max="6" width="22.00390625" style="0" bestFit="1" customWidth="1"/>
    <col min="7" max="7" width="22.00390625" style="9" customWidth="1"/>
    <col min="8" max="8" width="11.421875" style="1" customWidth="1"/>
    <col min="9" max="9" width="14.7109375" style="1" bestFit="1" customWidth="1"/>
    <col min="10" max="56" width="11.421875" style="1" customWidth="1"/>
  </cols>
  <sheetData>
    <row r="1" spans="1:6" ht="15">
      <c r="A1" s="1" t="s">
        <v>108</v>
      </c>
      <c r="B1" s="1"/>
      <c r="C1" s="1"/>
      <c r="D1" s="1"/>
      <c r="E1" s="1"/>
      <c r="F1" s="1"/>
    </row>
    <row r="2" spans="2:7" ht="21">
      <c r="B2" s="1"/>
      <c r="C2" s="79" t="s">
        <v>4</v>
      </c>
      <c r="D2" s="80"/>
      <c r="E2" s="80"/>
      <c r="F2" s="80"/>
      <c r="G2" s="81"/>
    </row>
    <row r="3" spans="2:7" ht="21">
      <c r="B3" s="1"/>
      <c r="C3" s="7" t="s">
        <v>0</v>
      </c>
      <c r="D3" s="7" t="s">
        <v>1</v>
      </c>
      <c r="E3" s="8" t="s">
        <v>2</v>
      </c>
      <c r="F3" s="7" t="s">
        <v>3</v>
      </c>
      <c r="G3" s="22" t="s">
        <v>98</v>
      </c>
    </row>
    <row r="4" spans="2:7" ht="21">
      <c r="B4" s="64" t="s">
        <v>80</v>
      </c>
      <c r="C4" s="65"/>
      <c r="D4" s="65"/>
      <c r="E4" s="65"/>
      <c r="F4" s="65"/>
      <c r="G4" s="66"/>
    </row>
    <row r="5" spans="2:7" ht="15">
      <c r="B5" s="60" t="s">
        <v>11</v>
      </c>
      <c r="C5" s="61"/>
      <c r="D5" s="61"/>
      <c r="E5" s="61"/>
      <c r="F5" s="61"/>
      <c r="G5" s="62"/>
    </row>
    <row r="6" spans="2:7" ht="15">
      <c r="B6" s="6" t="s">
        <v>5</v>
      </c>
      <c r="C6" s="18">
        <v>53033</v>
      </c>
      <c r="D6" s="18">
        <v>10563</v>
      </c>
      <c r="E6" s="18">
        <v>14260</v>
      </c>
      <c r="F6" s="18">
        <v>8219</v>
      </c>
      <c r="G6" s="18">
        <f>SUM(C6:F6)</f>
        <v>86075</v>
      </c>
    </row>
    <row r="7" spans="2:7" ht="15">
      <c r="B7" s="46" t="s">
        <v>6</v>
      </c>
      <c r="C7" s="18">
        <v>306</v>
      </c>
      <c r="D7" s="18">
        <v>252</v>
      </c>
      <c r="E7" s="18">
        <v>11</v>
      </c>
      <c r="F7" s="18">
        <v>0</v>
      </c>
      <c r="G7" s="18">
        <f>SUM(C7:F7)</f>
        <v>569</v>
      </c>
    </row>
    <row r="8" spans="2:7" ht="15">
      <c r="B8" s="25" t="s">
        <v>7</v>
      </c>
      <c r="C8" s="36">
        <v>53339</v>
      </c>
      <c r="D8" s="36">
        <v>10815</v>
      </c>
      <c r="E8" s="36">
        <v>14271</v>
      </c>
      <c r="F8" s="36">
        <v>8219</v>
      </c>
      <c r="G8" s="36">
        <f>SUM(C8:F8)</f>
        <v>86644</v>
      </c>
    </row>
    <row r="9" spans="2:7" ht="15">
      <c r="B9" s="56"/>
      <c r="C9" s="56"/>
      <c r="D9" s="56"/>
      <c r="E9" s="56"/>
      <c r="F9" s="56"/>
      <c r="G9" s="56"/>
    </row>
    <row r="10" spans="2:7" ht="15">
      <c r="B10" s="60" t="s">
        <v>12</v>
      </c>
      <c r="C10" s="61"/>
      <c r="D10" s="61"/>
      <c r="E10" s="61"/>
      <c r="F10" s="61"/>
      <c r="G10" s="62"/>
    </row>
    <row r="11" spans="2:7" ht="15">
      <c r="B11" s="57" t="s">
        <v>33</v>
      </c>
      <c r="C11" s="58"/>
      <c r="D11" s="58"/>
      <c r="E11" s="58"/>
      <c r="F11" s="58"/>
      <c r="G11" s="59"/>
    </row>
    <row r="12" spans="2:7" ht="15">
      <c r="B12" s="23" t="s">
        <v>10</v>
      </c>
      <c r="C12" s="18">
        <v>965242</v>
      </c>
      <c r="D12" s="18">
        <v>186919</v>
      </c>
      <c r="E12" s="24">
        <v>72948</v>
      </c>
      <c r="F12" s="24">
        <v>28913</v>
      </c>
      <c r="G12" s="24">
        <f>SUM(C12:F12)</f>
        <v>1254022</v>
      </c>
    </row>
    <row r="13" spans="2:7" ht="15">
      <c r="B13" s="23" t="s">
        <v>9</v>
      </c>
      <c r="C13" s="18">
        <v>2181211</v>
      </c>
      <c r="D13" s="18">
        <v>589938</v>
      </c>
      <c r="E13" s="24">
        <v>313014</v>
      </c>
      <c r="F13" s="24">
        <v>138275</v>
      </c>
      <c r="G13" s="24">
        <f>SUM(C13:F13)</f>
        <v>3222438</v>
      </c>
    </row>
    <row r="14" spans="2:7" ht="15">
      <c r="B14" s="25" t="s">
        <v>8</v>
      </c>
      <c r="C14" s="26">
        <v>3146453</v>
      </c>
      <c r="D14" s="26">
        <v>1029873</v>
      </c>
      <c r="E14" s="26">
        <v>385962</v>
      </c>
      <c r="F14" s="26">
        <v>167188</v>
      </c>
      <c r="G14" s="26">
        <f>SUM(C14:F14)</f>
        <v>4729476</v>
      </c>
    </row>
    <row r="15" spans="2:7" ht="15">
      <c r="B15" s="25" t="s">
        <v>90</v>
      </c>
      <c r="C15" s="26">
        <v>326778</v>
      </c>
      <c r="D15" s="26">
        <v>120983</v>
      </c>
      <c r="E15" s="26">
        <v>1324</v>
      </c>
      <c r="F15" s="26">
        <v>0</v>
      </c>
      <c r="G15" s="26">
        <f>SUM(C15:F15)</f>
        <v>449085</v>
      </c>
    </row>
    <row r="16" spans="2:7" ht="15">
      <c r="B16" s="25" t="s">
        <v>34</v>
      </c>
      <c r="C16" s="26">
        <v>3473231</v>
      </c>
      <c r="D16" s="26">
        <v>1150856</v>
      </c>
      <c r="E16" s="26">
        <v>387286</v>
      </c>
      <c r="F16" s="26">
        <v>167188</v>
      </c>
      <c r="G16" s="26">
        <f>SUM(C16:F16)</f>
        <v>5178561</v>
      </c>
    </row>
    <row r="17" spans="2:7" ht="15">
      <c r="B17" s="56"/>
      <c r="C17" s="56"/>
      <c r="D17" s="56"/>
      <c r="E17" s="56"/>
      <c r="F17" s="56"/>
      <c r="G17" s="56"/>
    </row>
    <row r="18" spans="2:7" ht="15">
      <c r="B18" s="57" t="s">
        <v>87</v>
      </c>
      <c r="C18" s="58"/>
      <c r="D18" s="58"/>
      <c r="E18" s="58"/>
      <c r="F18" s="58"/>
      <c r="G18" s="59"/>
    </row>
    <row r="19" spans="2:7" ht="15">
      <c r="B19" s="20" t="s">
        <v>35</v>
      </c>
      <c r="C19" s="44">
        <v>5209</v>
      </c>
      <c r="D19" s="44">
        <v>2601</v>
      </c>
      <c r="E19" s="34">
        <v>0</v>
      </c>
      <c r="F19" s="34">
        <v>0</v>
      </c>
      <c r="G19" s="34">
        <f>SUM(C19:F19)</f>
        <v>7810</v>
      </c>
    </row>
    <row r="20" spans="2:7" ht="15">
      <c r="B20" s="78"/>
      <c r="C20" s="78"/>
      <c r="D20" s="78"/>
      <c r="E20" s="78"/>
      <c r="F20" s="78"/>
      <c r="G20" s="78"/>
    </row>
    <row r="21" spans="2:7" ht="15">
      <c r="B21" s="25" t="s">
        <v>36</v>
      </c>
      <c r="C21" s="26">
        <v>3478440</v>
      </c>
      <c r="D21" s="26">
        <v>1153457</v>
      </c>
      <c r="E21" s="26">
        <v>387286</v>
      </c>
      <c r="F21" s="26">
        <v>167188</v>
      </c>
      <c r="G21" s="26">
        <f>SUM(C21:F21)</f>
        <v>5186371</v>
      </c>
    </row>
    <row r="22" spans="2:6" ht="15">
      <c r="B22" s="1"/>
      <c r="C22" s="1"/>
      <c r="D22" s="1"/>
      <c r="E22" s="1"/>
      <c r="F22" s="1"/>
    </row>
    <row r="23" spans="2:7" ht="15">
      <c r="B23" s="33" t="s">
        <v>99</v>
      </c>
      <c r="C23" s="11"/>
      <c r="D23" s="11"/>
      <c r="E23" s="11"/>
      <c r="F23" s="11"/>
      <c r="G23" s="12"/>
    </row>
    <row r="24" spans="2:7" ht="15">
      <c r="B24" s="25" t="s">
        <v>100</v>
      </c>
      <c r="C24" s="26">
        <v>450266</v>
      </c>
      <c r="D24" s="26">
        <v>273538</v>
      </c>
      <c r="E24" s="26">
        <v>125396</v>
      </c>
      <c r="F24" s="26">
        <v>27555</v>
      </c>
      <c r="G24" s="26">
        <f>SUM(C24:F24)</f>
        <v>876755</v>
      </c>
    </row>
    <row r="25" spans="2:6" ht="15">
      <c r="B25" s="1"/>
      <c r="C25" s="1"/>
      <c r="D25" s="1"/>
      <c r="E25" s="1"/>
      <c r="F25" s="1"/>
    </row>
    <row r="26" spans="2:7" ht="15">
      <c r="B26" s="33" t="s">
        <v>101</v>
      </c>
      <c r="C26" s="11"/>
      <c r="D26" s="11"/>
      <c r="E26" s="11"/>
      <c r="F26" s="11"/>
      <c r="G26" s="12"/>
    </row>
    <row r="27" spans="2:7" ht="15">
      <c r="B27" s="25" t="s">
        <v>102</v>
      </c>
      <c r="C27" s="26">
        <v>3928706</v>
      </c>
      <c r="D27" s="26">
        <v>1426995</v>
      </c>
      <c r="E27" s="26">
        <v>512682</v>
      </c>
      <c r="F27" s="26">
        <v>194743</v>
      </c>
      <c r="G27" s="26">
        <f>SUM(C27:F27)</f>
        <v>6063126</v>
      </c>
    </row>
    <row r="28" spans="2:8" ht="15">
      <c r="B28" s="56"/>
      <c r="C28" s="56"/>
      <c r="D28" s="56"/>
      <c r="E28" s="56"/>
      <c r="F28" s="56"/>
      <c r="G28" s="56"/>
      <c r="H28" s="56"/>
    </row>
    <row r="29" spans="2:7" ht="15">
      <c r="B29" s="60" t="s">
        <v>13</v>
      </c>
      <c r="C29" s="61"/>
      <c r="D29" s="61"/>
      <c r="E29" s="61"/>
      <c r="F29" s="61"/>
      <c r="G29" s="62"/>
    </row>
    <row r="30" spans="2:7" ht="15">
      <c r="B30" s="46" t="s">
        <v>14</v>
      </c>
      <c r="C30" s="47">
        <v>1419136</v>
      </c>
      <c r="D30" s="47">
        <v>341872</v>
      </c>
      <c r="E30" s="44">
        <v>163856</v>
      </c>
      <c r="F30" s="47">
        <v>28578</v>
      </c>
      <c r="G30" s="47">
        <f>SUM(C30:F30)</f>
        <v>1953442</v>
      </c>
    </row>
    <row r="31" spans="2:8" ht="15">
      <c r="B31" s="56"/>
      <c r="C31" s="56"/>
      <c r="D31" s="56"/>
      <c r="E31" s="56"/>
      <c r="F31" s="56"/>
      <c r="G31" s="56"/>
      <c r="H31" s="56"/>
    </row>
    <row r="32" spans="2:7" ht="15">
      <c r="B32" s="60" t="s">
        <v>84</v>
      </c>
      <c r="C32" s="61"/>
      <c r="D32" s="61"/>
      <c r="E32" s="61"/>
      <c r="F32" s="61"/>
      <c r="G32" s="62"/>
    </row>
    <row r="33" spans="2:7" ht="15">
      <c r="B33" s="46" t="s">
        <v>103</v>
      </c>
      <c r="C33" s="47">
        <v>2084696055288</v>
      </c>
      <c r="D33" s="47">
        <v>480187385774</v>
      </c>
      <c r="E33" s="47">
        <v>200854587075</v>
      </c>
      <c r="F33" s="47">
        <v>58095625677</v>
      </c>
      <c r="G33" s="47">
        <f>SUM(C33:F33)</f>
        <v>2823833653814</v>
      </c>
    </row>
    <row r="34" spans="2:7" ht="15">
      <c r="B34" s="46" t="s">
        <v>104</v>
      </c>
      <c r="C34" s="47">
        <v>112261797203</v>
      </c>
      <c r="D34" s="47">
        <f>201404*D24</f>
        <v>55091647352</v>
      </c>
      <c r="E34" s="47">
        <v>16741604800</v>
      </c>
      <c r="F34" s="47">
        <v>3354921100</v>
      </c>
      <c r="G34" s="47">
        <f>SUM(C34:F34)</f>
        <v>187449970455</v>
      </c>
    </row>
    <row r="35" spans="2:7" ht="15">
      <c r="B35" s="25" t="s">
        <v>105</v>
      </c>
      <c r="C35" s="26">
        <v>2196957852491</v>
      </c>
      <c r="D35" s="26">
        <v>480187587178</v>
      </c>
      <c r="E35" s="26">
        <v>217596191875</v>
      </c>
      <c r="F35" s="26">
        <v>61450546777</v>
      </c>
      <c r="G35" s="26">
        <f>SUM(C35:F35)</f>
        <v>2956192178321</v>
      </c>
    </row>
    <row r="36" spans="2:8" ht="15">
      <c r="B36" s="56"/>
      <c r="C36" s="56"/>
      <c r="D36" s="56"/>
      <c r="E36" s="56"/>
      <c r="F36" s="56"/>
      <c r="G36" s="56"/>
      <c r="H36" s="56"/>
    </row>
    <row r="37" spans="2:7" ht="21">
      <c r="B37" s="64" t="s">
        <v>81</v>
      </c>
      <c r="C37" s="65"/>
      <c r="D37" s="65"/>
      <c r="E37" s="65"/>
      <c r="F37" s="65"/>
      <c r="G37" s="66"/>
    </row>
    <row r="38" spans="2:7" ht="15">
      <c r="B38" s="60" t="s">
        <v>15</v>
      </c>
      <c r="C38" s="61"/>
      <c r="D38" s="61"/>
      <c r="E38" s="61"/>
      <c r="F38" s="61"/>
      <c r="G38" s="62"/>
    </row>
    <row r="39" spans="2:9" ht="15">
      <c r="B39" s="46" t="s">
        <v>16</v>
      </c>
      <c r="C39" s="44">
        <v>408837</v>
      </c>
      <c r="D39" s="44">
        <v>218887</v>
      </c>
      <c r="E39" s="44">
        <v>105383</v>
      </c>
      <c r="F39" s="44">
        <v>25354</v>
      </c>
      <c r="G39" s="44">
        <f>SUM(C39:F39)</f>
        <v>758461</v>
      </c>
      <c r="H39" s="9"/>
      <c r="I39" s="9"/>
    </row>
    <row r="40" spans="2:9" ht="15">
      <c r="B40" s="46" t="s">
        <v>17</v>
      </c>
      <c r="C40" s="44">
        <v>2120</v>
      </c>
      <c r="D40" s="14">
        <v>908.786954</v>
      </c>
      <c r="E40" s="44">
        <v>553</v>
      </c>
      <c r="F40" s="14">
        <v>142.613312</v>
      </c>
      <c r="G40" s="14">
        <f>SUM(C40:F40)</f>
        <v>3724.400266</v>
      </c>
      <c r="H40" s="9"/>
      <c r="I40" s="9"/>
    </row>
    <row r="41" spans="1:9" ht="15">
      <c r="A41" s="4"/>
      <c r="B41" s="56"/>
      <c r="C41" s="56"/>
      <c r="D41" s="56"/>
      <c r="E41" s="56"/>
      <c r="F41" s="56"/>
      <c r="G41" s="56"/>
      <c r="H41" s="56"/>
      <c r="I41" s="9"/>
    </row>
    <row r="42" spans="2:9" ht="15">
      <c r="B42" s="55" t="s">
        <v>18</v>
      </c>
      <c r="C42" s="55"/>
      <c r="D42" s="55"/>
      <c r="E42" s="55"/>
      <c r="F42" s="55"/>
      <c r="G42" s="55"/>
      <c r="I42" s="9"/>
    </row>
    <row r="43" spans="2:9" ht="15">
      <c r="B43" s="46" t="s">
        <v>19</v>
      </c>
      <c r="C43" s="44">
        <v>163</v>
      </c>
      <c r="D43" s="44">
        <v>223</v>
      </c>
      <c r="E43" s="44">
        <v>48</v>
      </c>
      <c r="F43" s="44">
        <v>6</v>
      </c>
      <c r="G43" s="44">
        <f>SUM(C43:F43)</f>
        <v>440</v>
      </c>
      <c r="H43" s="9"/>
      <c r="I43" s="9"/>
    </row>
    <row r="44" spans="2:9" ht="15">
      <c r="B44" s="46" t="s">
        <v>20</v>
      </c>
      <c r="C44" s="14">
        <v>1.9</v>
      </c>
      <c r="D44" s="14">
        <v>3.009556</v>
      </c>
      <c r="E44" s="14">
        <v>0.7</v>
      </c>
      <c r="F44" s="14">
        <v>0.131192</v>
      </c>
      <c r="G44" s="14">
        <f>SUM(C44:F44)</f>
        <v>5.740748000000001</v>
      </c>
      <c r="H44" s="9"/>
      <c r="I44" s="9"/>
    </row>
    <row r="45" spans="1:9" ht="15">
      <c r="A45" s="4"/>
      <c r="B45" s="56"/>
      <c r="C45" s="56"/>
      <c r="D45" s="56"/>
      <c r="E45" s="56"/>
      <c r="F45" s="56"/>
      <c r="G45" s="56"/>
      <c r="H45" s="56"/>
      <c r="I45" s="9"/>
    </row>
    <row r="46" spans="2:9" ht="15">
      <c r="B46" s="55" t="s">
        <v>21</v>
      </c>
      <c r="C46" s="55"/>
      <c r="D46" s="55"/>
      <c r="E46" s="55"/>
      <c r="F46" s="55"/>
      <c r="G46" s="55"/>
      <c r="I46" s="9"/>
    </row>
    <row r="47" spans="2:9" ht="15">
      <c r="B47" s="46" t="s">
        <v>22</v>
      </c>
      <c r="C47" s="47">
        <v>109503</v>
      </c>
      <c r="D47" s="47">
        <v>60547</v>
      </c>
      <c r="E47" s="47">
        <v>12295</v>
      </c>
      <c r="F47" s="47">
        <v>8763</v>
      </c>
      <c r="G47" s="47">
        <f>SUM(C47:F47)</f>
        <v>191108</v>
      </c>
      <c r="H47" s="9"/>
      <c r="I47" s="9"/>
    </row>
    <row r="48" spans="2:9" ht="15">
      <c r="B48" s="46" t="s">
        <v>23</v>
      </c>
      <c r="C48" s="47">
        <v>38098</v>
      </c>
      <c r="D48" s="47">
        <v>12142.470144</v>
      </c>
      <c r="E48" s="47">
        <v>4682.937392</v>
      </c>
      <c r="F48" s="47">
        <v>1254.37</v>
      </c>
      <c r="G48" s="47">
        <f>SUM(C48:F48)</f>
        <v>56177.777536</v>
      </c>
      <c r="H48" s="9"/>
      <c r="I48" s="9"/>
    </row>
    <row r="49" spans="1:8" ht="15">
      <c r="A49" s="4"/>
      <c r="B49" s="56"/>
      <c r="C49" s="56"/>
      <c r="D49" s="56"/>
      <c r="E49" s="56"/>
      <c r="F49" s="56"/>
      <c r="G49" s="56"/>
      <c r="H49" s="56"/>
    </row>
    <row r="50" spans="2:7" ht="21">
      <c r="B50" s="64" t="s">
        <v>82</v>
      </c>
      <c r="C50" s="65"/>
      <c r="D50" s="65"/>
      <c r="E50" s="65"/>
      <c r="F50" s="65"/>
      <c r="G50" s="66"/>
    </row>
    <row r="51" spans="1:8" ht="15">
      <c r="A51" s="4"/>
      <c r="B51" s="77"/>
      <c r="C51" s="77"/>
      <c r="D51" s="77"/>
      <c r="E51" s="77"/>
      <c r="F51" s="77"/>
      <c r="G51" s="77"/>
      <c r="H51" s="77"/>
    </row>
    <row r="52" spans="2:7" ht="15">
      <c r="B52" s="55" t="s">
        <v>92</v>
      </c>
      <c r="C52" s="55"/>
      <c r="D52" s="55"/>
      <c r="E52" s="55"/>
      <c r="F52" s="55"/>
      <c r="G52" s="55"/>
    </row>
    <row r="53" spans="2:7" ht="15">
      <c r="B53" s="70" t="s">
        <v>24</v>
      </c>
      <c r="C53" s="70"/>
      <c r="D53" s="70"/>
      <c r="E53" s="70"/>
      <c r="F53" s="70"/>
      <c r="G53" s="70"/>
    </row>
    <row r="54" spans="2:7" ht="15">
      <c r="B54" s="46" t="s">
        <v>25</v>
      </c>
      <c r="C54" s="47">
        <v>109921</v>
      </c>
      <c r="D54" s="47">
        <v>8549</v>
      </c>
      <c r="E54" s="47">
        <v>3377</v>
      </c>
      <c r="F54" s="47">
        <v>1427</v>
      </c>
      <c r="G54" s="47">
        <f aca="true" t="shared" si="0" ref="G54:G70">SUM(C54:F54)</f>
        <v>123274</v>
      </c>
    </row>
    <row r="55" spans="2:7" ht="15">
      <c r="B55" s="46" t="s">
        <v>26</v>
      </c>
      <c r="C55" s="47">
        <v>42392.332409</v>
      </c>
      <c r="D55" s="47">
        <v>12449.084827000033</v>
      </c>
      <c r="E55" s="47">
        <v>4159.061638</v>
      </c>
      <c r="F55" s="47">
        <v>1033.243737</v>
      </c>
      <c r="G55" s="47">
        <f t="shared" si="0"/>
        <v>60033.722611000034</v>
      </c>
    </row>
    <row r="56" spans="2:7" ht="15">
      <c r="B56" s="46" t="s">
        <v>27</v>
      </c>
      <c r="C56" s="47">
        <v>10.3634064464479</v>
      </c>
      <c r="D56" s="47">
        <v>39.781386366723325</v>
      </c>
      <c r="E56" s="47">
        <v>25</v>
      </c>
      <c r="F56" s="47">
        <v>16</v>
      </c>
      <c r="G56" s="47">
        <f>AVERAGE(C56:F56)</f>
        <v>22.786198203292805</v>
      </c>
    </row>
    <row r="57" spans="2:7" ht="15">
      <c r="B57" s="46" t="s">
        <v>28</v>
      </c>
      <c r="C57" s="47">
        <v>983144</v>
      </c>
      <c r="D57" s="47">
        <v>320035</v>
      </c>
      <c r="E57" s="47">
        <v>88572</v>
      </c>
      <c r="F57" s="47">
        <v>28692</v>
      </c>
      <c r="G57" s="47">
        <f t="shared" si="0"/>
        <v>1420443</v>
      </c>
    </row>
    <row r="58" spans="2:7" ht="15">
      <c r="B58" s="46" t="s">
        <v>109</v>
      </c>
      <c r="C58" s="47">
        <v>1035979.2172260002</v>
      </c>
      <c r="D58" s="47">
        <v>337062.430632</v>
      </c>
      <c r="E58" s="47">
        <v>92107</v>
      </c>
      <c r="F58" s="47">
        <v>27509</v>
      </c>
      <c r="G58" s="47">
        <f t="shared" si="0"/>
        <v>1492657.6478580001</v>
      </c>
    </row>
    <row r="59" spans="2:7" ht="15">
      <c r="B59" s="63" t="s">
        <v>29</v>
      </c>
      <c r="C59" s="63"/>
      <c r="D59" s="63"/>
      <c r="E59" s="63"/>
      <c r="F59" s="63"/>
      <c r="G59" s="63"/>
    </row>
    <row r="60" spans="2:7" ht="15">
      <c r="B60" s="46" t="s">
        <v>25</v>
      </c>
      <c r="C60" s="27">
        <v>0</v>
      </c>
      <c r="D60" s="20">
        <v>0</v>
      </c>
      <c r="E60" s="27">
        <v>0</v>
      </c>
      <c r="F60" s="27">
        <v>0</v>
      </c>
      <c r="G60" s="47">
        <f t="shared" si="0"/>
        <v>0</v>
      </c>
    </row>
    <row r="61" spans="2:7" ht="15">
      <c r="B61" s="46" t="s">
        <v>26</v>
      </c>
      <c r="C61" s="27">
        <v>0</v>
      </c>
      <c r="D61" s="20">
        <v>0</v>
      </c>
      <c r="E61" s="27">
        <v>0</v>
      </c>
      <c r="F61" s="27">
        <v>0</v>
      </c>
      <c r="G61" s="16">
        <f t="shared" si="0"/>
        <v>0</v>
      </c>
    </row>
    <row r="62" spans="2:7" ht="15">
      <c r="B62" s="46" t="s">
        <v>27</v>
      </c>
      <c r="C62" s="27">
        <v>0</v>
      </c>
      <c r="D62" s="21">
        <v>0</v>
      </c>
      <c r="E62" s="27">
        <v>0</v>
      </c>
      <c r="F62" s="27">
        <v>0</v>
      </c>
      <c r="G62" s="47">
        <f>AVERAGE(C62:F62)</f>
        <v>0</v>
      </c>
    </row>
    <row r="63" spans="2:7" ht="15">
      <c r="B63" s="46" t="s">
        <v>28</v>
      </c>
      <c r="C63" s="27">
        <v>0</v>
      </c>
      <c r="D63" s="20">
        <v>17</v>
      </c>
      <c r="E63" s="27">
        <v>0</v>
      </c>
      <c r="F63" s="27">
        <v>0</v>
      </c>
      <c r="G63" s="47">
        <f t="shared" si="0"/>
        <v>17</v>
      </c>
    </row>
    <row r="64" spans="2:7" ht="15">
      <c r="B64" s="46" t="s">
        <v>109</v>
      </c>
      <c r="C64" s="27">
        <v>0</v>
      </c>
      <c r="D64" s="16">
        <v>22.937886</v>
      </c>
      <c r="E64" s="27">
        <v>0</v>
      </c>
      <c r="F64" s="27">
        <v>0</v>
      </c>
      <c r="G64" s="16">
        <f t="shared" si="0"/>
        <v>22.937886</v>
      </c>
    </row>
    <row r="65" spans="2:7" ht="15">
      <c r="B65" s="70" t="s">
        <v>31</v>
      </c>
      <c r="C65" s="70"/>
      <c r="D65" s="70"/>
      <c r="E65" s="70"/>
      <c r="F65" s="70"/>
      <c r="G65" s="70"/>
    </row>
    <row r="66" spans="2:7" ht="15">
      <c r="B66" s="46" t="s">
        <v>25</v>
      </c>
      <c r="C66" s="44">
        <v>4888</v>
      </c>
      <c r="D66" s="44">
        <v>3347</v>
      </c>
      <c r="E66" s="44">
        <v>1682</v>
      </c>
      <c r="F66" s="44">
        <v>89</v>
      </c>
      <c r="G66" s="44">
        <f t="shared" si="0"/>
        <v>10006</v>
      </c>
    </row>
    <row r="67" spans="2:7" ht="15">
      <c r="B67" s="46" t="s">
        <v>26</v>
      </c>
      <c r="C67" s="44">
        <v>2374.945835</v>
      </c>
      <c r="D67" s="44">
        <v>2975.9935130000076</v>
      </c>
      <c r="E67" s="44">
        <v>1160.502892</v>
      </c>
      <c r="F67" s="44">
        <v>28</v>
      </c>
      <c r="G67" s="44">
        <f t="shared" si="0"/>
        <v>6539.442240000008</v>
      </c>
    </row>
    <row r="68" spans="2:7" ht="15">
      <c r="B68" s="46" t="s">
        <v>27</v>
      </c>
      <c r="C68" s="44">
        <v>30.3381751227496</v>
      </c>
      <c r="D68" s="44">
        <v>51.534500248757766</v>
      </c>
      <c r="E68" s="44">
        <v>42</v>
      </c>
      <c r="F68" s="44">
        <v>53</v>
      </c>
      <c r="G68" s="44">
        <f>AVERAGE(C68:F68)</f>
        <v>44.21816884287684</v>
      </c>
    </row>
    <row r="69" spans="2:7" ht="15">
      <c r="B69" s="46" t="s">
        <v>28</v>
      </c>
      <c r="C69" s="44">
        <v>145535</v>
      </c>
      <c r="D69" s="44">
        <v>193742</v>
      </c>
      <c r="E69" s="44">
        <v>38406</v>
      </c>
      <c r="F69" s="44">
        <v>13435</v>
      </c>
      <c r="G69" s="44">
        <f t="shared" si="0"/>
        <v>391118</v>
      </c>
    </row>
    <row r="70" spans="2:7" ht="15">
      <c r="B70" s="46" t="s">
        <v>109</v>
      </c>
      <c r="C70" s="44">
        <v>94977.046066</v>
      </c>
      <c r="D70" s="44">
        <v>124679.811668</v>
      </c>
      <c r="E70" s="44">
        <v>17131.672858</v>
      </c>
      <c r="F70" s="44">
        <v>4124</v>
      </c>
      <c r="G70" s="44">
        <f t="shared" si="0"/>
        <v>240912.530592</v>
      </c>
    </row>
    <row r="71" spans="2:7" ht="15">
      <c r="B71" s="74" t="s">
        <v>32</v>
      </c>
      <c r="C71" s="75"/>
      <c r="D71" s="75"/>
      <c r="E71" s="75"/>
      <c r="F71" s="75"/>
      <c r="G71" s="76"/>
    </row>
    <row r="72" spans="2:7" ht="15">
      <c r="B72" s="25" t="s">
        <v>25</v>
      </c>
      <c r="C72" s="26">
        <v>114809</v>
      </c>
      <c r="D72" s="26">
        <v>11896</v>
      </c>
      <c r="E72" s="26">
        <v>5059</v>
      </c>
      <c r="F72" s="26">
        <v>1516</v>
      </c>
      <c r="G72" s="26">
        <f>SUM(C72:F72)</f>
        <v>133280</v>
      </c>
    </row>
    <row r="73" spans="2:7" ht="15">
      <c r="B73" s="25" t="s">
        <v>26</v>
      </c>
      <c r="C73" s="26">
        <v>44767.278244</v>
      </c>
      <c r="D73" s="26">
        <v>15425.07834000004</v>
      </c>
      <c r="E73" s="26">
        <v>5319.56453</v>
      </c>
      <c r="F73" s="26">
        <v>1061.243737</v>
      </c>
      <c r="G73" s="29">
        <f>SUM(C73:F73)</f>
        <v>66573.16485100004</v>
      </c>
    </row>
    <row r="74" spans="2:7" ht="15">
      <c r="B74" s="25" t="s">
        <v>27</v>
      </c>
      <c r="C74" s="26">
        <v>20.35079078459875</v>
      </c>
      <c r="D74" s="26">
        <v>30.43862887182703</v>
      </c>
      <c r="E74" s="26">
        <v>30</v>
      </c>
      <c r="F74" s="26">
        <v>18</v>
      </c>
      <c r="G74" s="26">
        <f>AVERAGE(C74:F74)</f>
        <v>24.697354914106445</v>
      </c>
    </row>
    <row r="75" spans="2:7" ht="15">
      <c r="B75" s="25" t="s">
        <v>28</v>
      </c>
      <c r="C75" s="26">
        <v>1128679</v>
      </c>
      <c r="D75" s="26">
        <v>513794</v>
      </c>
      <c r="E75" s="26">
        <v>126978</v>
      </c>
      <c r="F75" s="26">
        <v>42127</v>
      </c>
      <c r="G75" s="26">
        <f>SUM(C75:F75)</f>
        <v>1811578</v>
      </c>
    </row>
    <row r="76" spans="2:7" ht="15">
      <c r="B76" s="25" t="s">
        <v>109</v>
      </c>
      <c r="C76" s="29">
        <v>1130956.2632920002</v>
      </c>
      <c r="D76" s="29">
        <v>461765.18018599995</v>
      </c>
      <c r="E76" s="29">
        <v>109238.672858</v>
      </c>
      <c r="F76" s="26">
        <v>31633</v>
      </c>
      <c r="G76" s="29">
        <f>SUM(C76:F76)</f>
        <v>1733593.1163360002</v>
      </c>
    </row>
    <row r="77" spans="1:8" ht="15">
      <c r="A77" s="4"/>
      <c r="B77" s="56"/>
      <c r="C77" s="56"/>
      <c r="D77" s="56"/>
      <c r="E77" s="56"/>
      <c r="F77" s="56"/>
      <c r="G77" s="56"/>
      <c r="H77" s="56"/>
    </row>
    <row r="78" spans="2:7" ht="15">
      <c r="B78" s="60" t="s">
        <v>30</v>
      </c>
      <c r="C78" s="61"/>
      <c r="D78" s="61"/>
      <c r="E78" s="61"/>
      <c r="F78" s="61"/>
      <c r="G78" s="62"/>
    </row>
    <row r="79" spans="2:7" ht="15">
      <c r="B79" s="71" t="s">
        <v>24</v>
      </c>
      <c r="C79" s="72"/>
      <c r="D79" s="72"/>
      <c r="E79" s="72"/>
      <c r="F79" s="72"/>
      <c r="G79" s="73"/>
    </row>
    <row r="80" spans="2:7" ht="15">
      <c r="B80" s="46" t="s">
        <v>25</v>
      </c>
      <c r="C80" s="27">
        <v>6</v>
      </c>
      <c r="D80" s="27">
        <v>0</v>
      </c>
      <c r="E80" s="27">
        <v>0</v>
      </c>
      <c r="F80" s="27" t="s">
        <v>111</v>
      </c>
      <c r="G80" s="27">
        <f>SUM(C80:F80)</f>
        <v>6</v>
      </c>
    </row>
    <row r="81" spans="2:7" ht="15">
      <c r="B81" s="46" t="s">
        <v>26</v>
      </c>
      <c r="C81" s="35">
        <v>98.42346</v>
      </c>
      <c r="D81" s="35">
        <v>0</v>
      </c>
      <c r="E81" s="27">
        <v>0</v>
      </c>
      <c r="F81" s="35" t="s">
        <v>111</v>
      </c>
      <c r="G81" s="35">
        <f>SUM(C81:F81)</f>
        <v>98.42346</v>
      </c>
    </row>
    <row r="82" spans="2:7" ht="15">
      <c r="B82" s="46" t="s">
        <v>27</v>
      </c>
      <c r="C82" s="35">
        <v>334</v>
      </c>
      <c r="D82" s="35">
        <v>0</v>
      </c>
      <c r="E82" s="27">
        <v>0</v>
      </c>
      <c r="F82" s="35" t="s">
        <v>111</v>
      </c>
      <c r="G82" s="35">
        <f>AVERAGE(C82:F82)</f>
        <v>111.33333333333333</v>
      </c>
    </row>
    <row r="83" spans="2:7" ht="15">
      <c r="B83" s="46" t="s">
        <v>28</v>
      </c>
      <c r="C83" s="35">
        <v>1037</v>
      </c>
      <c r="D83" s="35">
        <v>150</v>
      </c>
      <c r="E83" s="35">
        <v>7</v>
      </c>
      <c r="F83" s="35">
        <v>1</v>
      </c>
      <c r="G83" s="35">
        <f>SUM(C83:F83)</f>
        <v>1195</v>
      </c>
    </row>
    <row r="84" spans="2:7" ht="15">
      <c r="B84" s="46" t="s">
        <v>109</v>
      </c>
      <c r="C84" s="14">
        <v>20197.570122</v>
      </c>
      <c r="D84" s="35">
        <v>1900</v>
      </c>
      <c r="E84" s="35">
        <v>91</v>
      </c>
      <c r="F84" s="14">
        <v>15.9516142442228</v>
      </c>
      <c r="G84" s="14">
        <f>SUM(C84:F84)</f>
        <v>22204.521736244224</v>
      </c>
    </row>
    <row r="85" spans="2:7" ht="15">
      <c r="B85" s="71" t="s">
        <v>29</v>
      </c>
      <c r="C85" s="72"/>
      <c r="D85" s="72"/>
      <c r="E85" s="72"/>
      <c r="F85" s="72"/>
      <c r="G85" s="73"/>
    </row>
    <row r="86" spans="2:7" ht="15">
      <c r="B86" s="46" t="s">
        <v>25</v>
      </c>
      <c r="C86" s="27">
        <v>0</v>
      </c>
      <c r="D86" s="27">
        <v>0</v>
      </c>
      <c r="E86" s="27">
        <v>0</v>
      </c>
      <c r="F86" s="27" t="s">
        <v>111</v>
      </c>
      <c r="G86" s="44">
        <f>SUM(C86:F86)</f>
        <v>0</v>
      </c>
    </row>
    <row r="87" spans="2:7" ht="15">
      <c r="B87" s="46" t="s">
        <v>26</v>
      </c>
      <c r="C87" s="27">
        <v>0</v>
      </c>
      <c r="D87" s="27">
        <v>0</v>
      </c>
      <c r="E87" s="27">
        <v>0</v>
      </c>
      <c r="F87" s="27" t="s">
        <v>111</v>
      </c>
      <c r="G87" s="44">
        <f>SUM(C87:F87)</f>
        <v>0</v>
      </c>
    </row>
    <row r="88" spans="2:7" ht="15">
      <c r="B88" s="46" t="s">
        <v>27</v>
      </c>
      <c r="C88" s="27">
        <v>0</v>
      </c>
      <c r="D88" s="27">
        <v>0</v>
      </c>
      <c r="E88" s="27">
        <v>0</v>
      </c>
      <c r="F88" s="27" t="s">
        <v>111</v>
      </c>
      <c r="G88" s="44">
        <f>AVERAGE(C88:F88)</f>
        <v>0</v>
      </c>
    </row>
    <row r="89" spans="2:7" ht="15">
      <c r="B89" s="46" t="s">
        <v>28</v>
      </c>
      <c r="C89" s="27">
        <v>0</v>
      </c>
      <c r="D89" s="27">
        <v>0</v>
      </c>
      <c r="E89" s="27">
        <v>0</v>
      </c>
      <c r="F89" s="27" t="s">
        <v>111</v>
      </c>
      <c r="G89" s="44">
        <f>SUM(C89:F89)</f>
        <v>0</v>
      </c>
    </row>
    <row r="90" spans="2:7" ht="15">
      <c r="B90" s="46" t="s">
        <v>109</v>
      </c>
      <c r="C90" s="27">
        <v>0</v>
      </c>
      <c r="D90" s="27">
        <v>0</v>
      </c>
      <c r="E90" s="27">
        <v>0</v>
      </c>
      <c r="F90" s="27" t="s">
        <v>111</v>
      </c>
      <c r="G90" s="44">
        <f>SUM(C90:F90)</f>
        <v>0</v>
      </c>
    </row>
    <row r="91" spans="2:7" ht="15">
      <c r="B91" s="71" t="s">
        <v>31</v>
      </c>
      <c r="C91" s="72"/>
      <c r="D91" s="72"/>
      <c r="E91" s="72"/>
      <c r="F91" s="72"/>
      <c r="G91" s="73"/>
    </row>
    <row r="92" spans="2:7" ht="15">
      <c r="B92" s="46" t="s">
        <v>25</v>
      </c>
      <c r="C92" s="27">
        <v>0</v>
      </c>
      <c r="D92" s="27">
        <v>0</v>
      </c>
      <c r="E92" s="27">
        <v>0</v>
      </c>
      <c r="F92" s="27" t="s">
        <v>111</v>
      </c>
      <c r="G92" s="44">
        <f>SUM(C92:F92)</f>
        <v>0</v>
      </c>
    </row>
    <row r="93" spans="2:7" ht="15">
      <c r="B93" s="46" t="s">
        <v>26</v>
      </c>
      <c r="C93" s="27">
        <v>0</v>
      </c>
      <c r="D93" s="27">
        <v>0</v>
      </c>
      <c r="E93" s="27">
        <v>0</v>
      </c>
      <c r="F93" s="27" t="s">
        <v>111</v>
      </c>
      <c r="G93" s="44">
        <f>SUM(C93:F93)</f>
        <v>0</v>
      </c>
    </row>
    <row r="94" spans="2:7" ht="15">
      <c r="B94" s="46" t="s">
        <v>27</v>
      </c>
      <c r="C94" s="27">
        <v>0</v>
      </c>
      <c r="D94" s="27">
        <v>0</v>
      </c>
      <c r="E94" s="27">
        <v>0</v>
      </c>
      <c r="F94" s="27" t="s">
        <v>111</v>
      </c>
      <c r="G94" s="44">
        <f>AVERAGE(C94:F94)</f>
        <v>0</v>
      </c>
    </row>
    <row r="95" spans="2:7" ht="15">
      <c r="B95" s="46" t="s">
        <v>28</v>
      </c>
      <c r="C95" s="49">
        <v>15</v>
      </c>
      <c r="D95" s="27">
        <v>0</v>
      </c>
      <c r="E95" s="27">
        <v>0</v>
      </c>
      <c r="F95" s="27" t="s">
        <v>111</v>
      </c>
      <c r="G95" s="44">
        <f>SUM(C95:F95)</f>
        <v>15</v>
      </c>
    </row>
    <row r="96" spans="2:7" ht="15">
      <c r="B96" s="46" t="s">
        <v>109</v>
      </c>
      <c r="C96" s="14">
        <v>227.340202</v>
      </c>
      <c r="D96" s="27">
        <v>0</v>
      </c>
      <c r="E96" s="27">
        <v>0</v>
      </c>
      <c r="F96" s="27" t="s">
        <v>111</v>
      </c>
      <c r="G96" s="14">
        <f>SUM(C96:F96)</f>
        <v>227.340202</v>
      </c>
    </row>
    <row r="97" spans="2:7" ht="15">
      <c r="B97" s="74" t="s">
        <v>91</v>
      </c>
      <c r="C97" s="75"/>
      <c r="D97" s="75"/>
      <c r="E97" s="75"/>
      <c r="F97" s="75"/>
      <c r="G97" s="76"/>
    </row>
    <row r="98" spans="2:7" ht="15">
      <c r="B98" s="25" t="s">
        <v>25</v>
      </c>
      <c r="C98" s="26">
        <v>6</v>
      </c>
      <c r="D98" s="25">
        <v>0</v>
      </c>
      <c r="E98" s="26">
        <v>0</v>
      </c>
      <c r="F98" s="28" t="s">
        <v>111</v>
      </c>
      <c r="G98" s="26">
        <f>SUM(C98:F98)</f>
        <v>6</v>
      </c>
    </row>
    <row r="99" spans="2:7" ht="15">
      <c r="B99" s="25" t="s">
        <v>26</v>
      </c>
      <c r="C99" s="26">
        <v>98.42346</v>
      </c>
      <c r="D99" s="25">
        <v>0</v>
      </c>
      <c r="E99" s="26">
        <v>0</v>
      </c>
      <c r="F99" s="28" t="s">
        <v>111</v>
      </c>
      <c r="G99" s="29">
        <f>SUM(C99:F99)</f>
        <v>98.42346</v>
      </c>
    </row>
    <row r="100" spans="2:7" ht="15">
      <c r="B100" s="25" t="s">
        <v>27</v>
      </c>
      <c r="C100" s="26">
        <v>334</v>
      </c>
      <c r="D100" s="25">
        <v>0</v>
      </c>
      <c r="E100" s="26">
        <v>0</v>
      </c>
      <c r="F100" s="28" t="s">
        <v>111</v>
      </c>
      <c r="G100" s="26">
        <f>AVERAGE(C100:F100)</f>
        <v>111.33333333333333</v>
      </c>
    </row>
    <row r="101" spans="2:7" ht="15">
      <c r="B101" s="25" t="s">
        <v>28</v>
      </c>
      <c r="C101" s="26">
        <v>1052</v>
      </c>
      <c r="D101" s="25">
        <v>150</v>
      </c>
      <c r="E101" s="25">
        <v>7</v>
      </c>
      <c r="F101" s="39">
        <v>1</v>
      </c>
      <c r="G101" s="26">
        <f>SUM(C101:F101)</f>
        <v>1210</v>
      </c>
    </row>
    <row r="102" spans="2:7" ht="15">
      <c r="B102" s="25" t="s">
        <v>109</v>
      </c>
      <c r="C102" s="29">
        <v>20424.910324</v>
      </c>
      <c r="D102" s="25">
        <v>1900</v>
      </c>
      <c r="E102" s="25">
        <v>91</v>
      </c>
      <c r="F102" s="29">
        <v>15.9516142442228</v>
      </c>
      <c r="G102" s="29">
        <f>SUM(C102:F102)</f>
        <v>22431.861938244223</v>
      </c>
    </row>
    <row r="103" spans="1:8" ht="15">
      <c r="A103" s="4"/>
      <c r="B103" s="56"/>
      <c r="C103" s="56"/>
      <c r="D103" s="56"/>
      <c r="E103" s="56"/>
      <c r="F103" s="56"/>
      <c r="G103" s="56"/>
      <c r="H103" s="56"/>
    </row>
    <row r="104" spans="2:7" ht="15">
      <c r="B104" s="55" t="s">
        <v>41</v>
      </c>
      <c r="C104" s="55"/>
      <c r="D104" s="55"/>
      <c r="E104" s="55"/>
      <c r="F104" s="55"/>
      <c r="G104" s="55"/>
    </row>
    <row r="105" spans="2:7" ht="15">
      <c r="B105" s="70" t="s">
        <v>40</v>
      </c>
      <c r="C105" s="70"/>
      <c r="D105" s="70"/>
      <c r="E105" s="70"/>
      <c r="F105" s="70"/>
      <c r="G105" s="70"/>
    </row>
    <row r="106" spans="2:7" ht="15">
      <c r="B106" s="46" t="s">
        <v>37</v>
      </c>
      <c r="C106" s="16">
        <v>2.19</v>
      </c>
      <c r="D106" s="19">
        <v>2.7636746597536854</v>
      </c>
      <c r="E106" s="19">
        <v>2.58</v>
      </c>
      <c r="F106" s="19">
        <v>2.48</v>
      </c>
      <c r="G106" s="19">
        <f>AVERAGE(C106:F106)</f>
        <v>2.5034186649384216</v>
      </c>
    </row>
    <row r="107" spans="2:7" ht="15">
      <c r="B107" s="46" t="s">
        <v>38</v>
      </c>
      <c r="C107" s="16">
        <v>2.2</v>
      </c>
      <c r="D107" s="19">
        <v>2.6627806563039464</v>
      </c>
      <c r="E107" s="46">
        <v>2.41</v>
      </c>
      <c r="F107" s="19">
        <v>2.48</v>
      </c>
      <c r="G107" s="19">
        <f>AVERAGE(C107:F107)</f>
        <v>2.438195164075987</v>
      </c>
    </row>
    <row r="108" spans="2:7" ht="15">
      <c r="B108" s="46" t="s">
        <v>39</v>
      </c>
      <c r="C108" s="16">
        <v>2.2</v>
      </c>
      <c r="D108" s="19">
        <v>2.527967781908337</v>
      </c>
      <c r="E108" s="46">
        <v>2.29</v>
      </c>
      <c r="F108" s="19">
        <v>2.48</v>
      </c>
      <c r="G108" s="19">
        <f>AVERAGE(C108:F108)</f>
        <v>2.374491945477084</v>
      </c>
    </row>
    <row r="109" spans="2:7" ht="15">
      <c r="B109" s="70" t="s">
        <v>85</v>
      </c>
      <c r="C109" s="70"/>
      <c r="D109" s="70"/>
      <c r="E109" s="70"/>
      <c r="F109" s="70"/>
      <c r="G109" s="70"/>
    </row>
    <row r="110" spans="2:7" ht="15">
      <c r="B110" s="46" t="s">
        <v>37</v>
      </c>
      <c r="C110" s="16">
        <v>0.99</v>
      </c>
      <c r="D110" s="19">
        <v>0.9899999999999995</v>
      </c>
      <c r="E110" s="46">
        <v>1.58</v>
      </c>
      <c r="F110" s="19">
        <v>1.98</v>
      </c>
      <c r="G110" s="19">
        <f>AVERAGE(C110:F110)</f>
        <v>1.3849999999999998</v>
      </c>
    </row>
    <row r="111" spans="2:7" ht="15">
      <c r="B111" s="46" t="s">
        <v>38</v>
      </c>
      <c r="C111" s="16">
        <v>1.82</v>
      </c>
      <c r="D111" s="19">
        <v>1.8800000000000006</v>
      </c>
      <c r="E111" s="46">
        <v>1.65</v>
      </c>
      <c r="F111" s="19">
        <v>1.98</v>
      </c>
      <c r="G111" s="19">
        <f>AVERAGE(C111:F111)</f>
        <v>1.8325</v>
      </c>
    </row>
    <row r="112" spans="2:7" ht="15">
      <c r="B112" s="46" t="s">
        <v>39</v>
      </c>
      <c r="C112" s="16">
        <v>1.88</v>
      </c>
      <c r="D112" s="19">
        <v>1.8799999999999961</v>
      </c>
      <c r="E112" s="19">
        <v>1.71</v>
      </c>
      <c r="F112" s="19">
        <v>1.98</v>
      </c>
      <c r="G112" s="19">
        <f>AVERAGE(C112:F112)</f>
        <v>1.862499999999999</v>
      </c>
    </row>
    <row r="113" spans="1:9" ht="15">
      <c r="A113" s="4"/>
      <c r="B113" s="56"/>
      <c r="C113" s="56"/>
      <c r="D113" s="56"/>
      <c r="E113" s="56"/>
      <c r="F113" s="56"/>
      <c r="G113" s="56"/>
      <c r="H113" s="56"/>
      <c r="I113" s="56"/>
    </row>
    <row r="114" spans="2:7" ht="15">
      <c r="B114" s="70" t="s">
        <v>42</v>
      </c>
      <c r="C114" s="70"/>
      <c r="D114" s="70"/>
      <c r="E114" s="70"/>
      <c r="F114" s="70"/>
      <c r="G114" s="70"/>
    </row>
    <row r="115" spans="2:7" ht="15">
      <c r="B115" s="46" t="s">
        <v>37</v>
      </c>
      <c r="C115" s="16">
        <v>1.39</v>
      </c>
      <c r="D115" s="19">
        <v>1.7733755274261558</v>
      </c>
      <c r="E115" s="46">
        <v>1.7</v>
      </c>
      <c r="F115" s="19">
        <v>1.65</v>
      </c>
      <c r="G115" s="19">
        <f>AVERAGE(C115:F115)</f>
        <v>1.628343881856539</v>
      </c>
    </row>
    <row r="116" spans="2:7" ht="15">
      <c r="B116" s="46" t="s">
        <v>38</v>
      </c>
      <c r="C116" s="16">
        <v>1.54</v>
      </c>
      <c r="D116" s="19">
        <v>1.8500000000000032</v>
      </c>
      <c r="E116" s="46">
        <v>1.75</v>
      </c>
      <c r="F116" s="19">
        <v>1.69</v>
      </c>
      <c r="G116" s="19">
        <f>AVERAGE(C116:F116)</f>
        <v>1.707500000000001</v>
      </c>
    </row>
    <row r="117" spans="2:7" ht="15">
      <c r="B117" s="46" t="s">
        <v>39</v>
      </c>
      <c r="C117" s="16">
        <v>1.59</v>
      </c>
      <c r="D117" s="19">
        <v>1.7899999999999714</v>
      </c>
      <c r="E117" s="19">
        <v>1.71</v>
      </c>
      <c r="F117" s="19">
        <v>1.89</v>
      </c>
      <c r="G117" s="19">
        <f>AVERAGE(C117:F117)</f>
        <v>1.7449999999999928</v>
      </c>
    </row>
    <row r="118" spans="2:7" ht="15">
      <c r="B118" s="71" t="s">
        <v>86</v>
      </c>
      <c r="C118" s="72"/>
      <c r="D118" s="72"/>
      <c r="E118" s="72"/>
      <c r="F118" s="72"/>
      <c r="G118" s="73"/>
    </row>
    <row r="119" spans="2:7" ht="15">
      <c r="B119" s="46" t="s">
        <v>37</v>
      </c>
      <c r="C119" s="16">
        <v>0.69</v>
      </c>
      <c r="D119" s="46">
        <v>0.77</v>
      </c>
      <c r="E119" s="46">
        <v>0</v>
      </c>
      <c r="F119" s="19">
        <v>0.79</v>
      </c>
      <c r="G119" s="19">
        <f>AVERAGE(C119:F119)</f>
        <v>0.5625</v>
      </c>
    </row>
    <row r="120" spans="2:7" ht="15">
      <c r="B120" s="46" t="s">
        <v>38</v>
      </c>
      <c r="C120" s="16">
        <v>1.29</v>
      </c>
      <c r="D120" s="19">
        <v>1</v>
      </c>
      <c r="E120" s="46">
        <v>0</v>
      </c>
      <c r="F120" s="19">
        <v>1.69</v>
      </c>
      <c r="G120" s="19">
        <f>AVERAGE(C120:F120)</f>
        <v>0.995</v>
      </c>
    </row>
    <row r="121" spans="2:7" ht="15">
      <c r="B121" s="46" t="s">
        <v>39</v>
      </c>
      <c r="C121" s="16">
        <v>1.29</v>
      </c>
      <c r="D121" s="19">
        <v>1.47</v>
      </c>
      <c r="E121" s="19">
        <v>1.66</v>
      </c>
      <c r="F121" s="19">
        <v>1.89</v>
      </c>
      <c r="G121" s="19">
        <f>AVERAGE(C121:F121)</f>
        <v>1.5775</v>
      </c>
    </row>
    <row r="122" spans="1:8" ht="15">
      <c r="A122" s="4"/>
      <c r="B122" s="56"/>
      <c r="C122" s="56"/>
      <c r="D122" s="56"/>
      <c r="E122" s="56"/>
      <c r="F122" s="56"/>
      <c r="G122" s="56"/>
      <c r="H122" s="56"/>
    </row>
    <row r="123" spans="2:7" ht="15">
      <c r="B123" s="60" t="s">
        <v>43</v>
      </c>
      <c r="C123" s="61"/>
      <c r="D123" s="61"/>
      <c r="E123" s="61"/>
      <c r="F123" s="61"/>
      <c r="G123" s="62"/>
    </row>
    <row r="124" spans="2:8" ht="15">
      <c r="B124" s="2" t="s">
        <v>106</v>
      </c>
      <c r="C124" s="16">
        <v>5.64783123028402</v>
      </c>
      <c r="D124" s="17">
        <v>0</v>
      </c>
      <c r="E124" s="37">
        <v>0</v>
      </c>
      <c r="F124" s="27" t="s">
        <v>111</v>
      </c>
      <c r="G124" s="16">
        <f>AVERAGE(C124:F124)</f>
        <v>1.8826104100946734</v>
      </c>
      <c r="H124" s="3"/>
    </row>
    <row r="125" spans="2:7" ht="15">
      <c r="B125" s="60" t="s">
        <v>93</v>
      </c>
      <c r="C125" s="61"/>
      <c r="D125" s="61"/>
      <c r="E125" s="61"/>
      <c r="F125" s="61"/>
      <c r="G125" s="62"/>
    </row>
    <row r="126" spans="2:7" ht="15">
      <c r="B126" s="5" t="s">
        <v>107</v>
      </c>
      <c r="C126" s="16">
        <v>1.92650308898848</v>
      </c>
      <c r="D126" s="51">
        <v>2.05463555632404</v>
      </c>
      <c r="E126" s="51">
        <v>2.23614</v>
      </c>
      <c r="F126" s="17">
        <v>2.27</v>
      </c>
      <c r="G126" s="16">
        <f>AVERAGE(C126:F126)</f>
        <v>2.12181966132813</v>
      </c>
    </row>
    <row r="127" spans="1:8" ht="15">
      <c r="A127" s="4"/>
      <c r="B127" s="69"/>
      <c r="C127" s="69"/>
      <c r="D127" s="69"/>
      <c r="E127" s="69"/>
      <c r="F127" s="69"/>
      <c r="G127" s="69"/>
      <c r="H127" s="69"/>
    </row>
    <row r="128" spans="2:7" ht="15">
      <c r="B128" s="55" t="s">
        <v>44</v>
      </c>
      <c r="C128" s="55"/>
      <c r="D128" s="55"/>
      <c r="E128" s="55"/>
      <c r="F128" s="55"/>
      <c r="G128" s="55"/>
    </row>
    <row r="129" spans="2:7" ht="15">
      <c r="B129" s="46" t="s">
        <v>45</v>
      </c>
      <c r="C129" s="44">
        <v>339163</v>
      </c>
      <c r="D129" s="47">
        <v>38338</v>
      </c>
      <c r="E129" s="44">
        <v>8510</v>
      </c>
      <c r="F129" s="46">
        <v>632</v>
      </c>
      <c r="G129" s="44">
        <f>SUM(C129:F129)</f>
        <v>386643</v>
      </c>
    </row>
    <row r="130" spans="2:7" ht="15">
      <c r="B130" s="46" t="s">
        <v>46</v>
      </c>
      <c r="C130" s="14">
        <v>175587.174675</v>
      </c>
      <c r="D130" s="14">
        <v>5557.689256</v>
      </c>
      <c r="E130" s="44">
        <v>1218</v>
      </c>
      <c r="F130" s="14">
        <v>69.73582</v>
      </c>
      <c r="G130" s="14">
        <f>SUM(C130:F130)</f>
        <v>182432.599751</v>
      </c>
    </row>
    <row r="131" spans="1:8" ht="15">
      <c r="A131" s="4"/>
      <c r="B131" s="56"/>
      <c r="C131" s="56"/>
      <c r="D131" s="56"/>
      <c r="E131" s="56"/>
      <c r="F131" s="56"/>
      <c r="G131" s="56"/>
      <c r="H131" s="56"/>
    </row>
    <row r="132" spans="2:7" ht="15">
      <c r="B132" s="55" t="s">
        <v>47</v>
      </c>
      <c r="C132" s="55"/>
      <c r="D132" s="55"/>
      <c r="E132" s="55"/>
      <c r="F132" s="55"/>
      <c r="G132" s="55"/>
    </row>
    <row r="133" spans="2:7" ht="15">
      <c r="B133" s="46" t="s">
        <v>48</v>
      </c>
      <c r="C133" s="48">
        <v>1073486</v>
      </c>
      <c r="D133" s="47">
        <v>393549</v>
      </c>
      <c r="E133" s="47">
        <v>173576</v>
      </c>
      <c r="F133" s="47">
        <v>501007.28507365164</v>
      </c>
      <c r="G133" s="44">
        <f>SUM(C133:F133)</f>
        <v>2141618.2850736515</v>
      </c>
    </row>
    <row r="134" spans="1:8" ht="15">
      <c r="A134" s="4"/>
      <c r="B134" s="56"/>
      <c r="C134" s="56"/>
      <c r="D134" s="56"/>
      <c r="E134" s="56"/>
      <c r="F134" s="56"/>
      <c r="G134" s="56"/>
      <c r="H134" s="56"/>
    </row>
    <row r="135" spans="2:7" ht="21">
      <c r="B135" s="68" t="s">
        <v>88</v>
      </c>
      <c r="C135" s="68"/>
      <c r="D135" s="68"/>
      <c r="E135" s="68"/>
      <c r="F135" s="68"/>
      <c r="G135" s="68"/>
    </row>
    <row r="136" spans="2:7" ht="15">
      <c r="B136" s="55" t="s">
        <v>49</v>
      </c>
      <c r="C136" s="55"/>
      <c r="D136" s="55"/>
      <c r="E136" s="55"/>
      <c r="F136" s="55"/>
      <c r="G136" s="55"/>
    </row>
    <row r="137" spans="2:9" ht="15">
      <c r="B137" s="46" t="s">
        <v>50</v>
      </c>
      <c r="C137" s="44">
        <v>197261</v>
      </c>
      <c r="D137" s="44">
        <v>17202</v>
      </c>
      <c r="E137" s="44">
        <v>0</v>
      </c>
      <c r="F137" s="44">
        <v>10916</v>
      </c>
      <c r="G137" s="47">
        <f>SUM(C137:F137)</f>
        <v>225379</v>
      </c>
      <c r="H137" s="9"/>
      <c r="I137" s="9"/>
    </row>
    <row r="138" spans="2:9" ht="15">
      <c r="B138" s="46" t="s">
        <v>51</v>
      </c>
      <c r="C138" s="44">
        <v>68542</v>
      </c>
      <c r="D138" s="44">
        <v>4167</v>
      </c>
      <c r="E138" s="44">
        <v>20</v>
      </c>
      <c r="F138" s="44">
        <v>1277</v>
      </c>
      <c r="G138" s="47">
        <f>SUM(C138:F138)</f>
        <v>74006</v>
      </c>
      <c r="H138" s="9"/>
      <c r="I138" s="9"/>
    </row>
    <row r="139" spans="1:9" ht="15">
      <c r="A139" s="4"/>
      <c r="B139" s="56"/>
      <c r="C139" s="56"/>
      <c r="D139" s="56"/>
      <c r="E139" s="56"/>
      <c r="F139" s="56"/>
      <c r="G139" s="56"/>
      <c r="H139" s="56"/>
      <c r="I139" s="9"/>
    </row>
    <row r="140" spans="2:9" ht="15">
      <c r="B140" s="60" t="s">
        <v>52</v>
      </c>
      <c r="C140" s="61"/>
      <c r="D140" s="61"/>
      <c r="E140" s="61"/>
      <c r="F140" s="61"/>
      <c r="G140" s="62"/>
      <c r="I140" s="9"/>
    </row>
    <row r="141" spans="2:9" ht="15">
      <c r="B141" s="46" t="s">
        <v>53</v>
      </c>
      <c r="C141" s="44">
        <v>91867</v>
      </c>
      <c r="D141" s="47">
        <v>0</v>
      </c>
      <c r="E141" s="44">
        <v>37666</v>
      </c>
      <c r="F141" s="27" t="s">
        <v>111</v>
      </c>
      <c r="G141" s="47">
        <f>SUM(C141:F141)</f>
        <v>129533</v>
      </c>
      <c r="H141" s="9"/>
      <c r="I141" s="9"/>
    </row>
    <row r="142" spans="1:8" ht="15">
      <c r="A142" s="4"/>
      <c r="B142" s="56"/>
      <c r="C142" s="56"/>
      <c r="D142" s="56"/>
      <c r="E142" s="56"/>
      <c r="F142" s="56"/>
      <c r="G142" s="56"/>
      <c r="H142" s="56"/>
    </row>
    <row r="143" spans="2:7" ht="21">
      <c r="B143" s="64" t="s">
        <v>89</v>
      </c>
      <c r="C143" s="65"/>
      <c r="D143" s="65"/>
      <c r="E143" s="65"/>
      <c r="F143" s="65"/>
      <c r="G143" s="66"/>
    </row>
    <row r="144" spans="2:7" ht="15">
      <c r="B144" s="60" t="s">
        <v>83</v>
      </c>
      <c r="C144" s="61"/>
      <c r="D144" s="61"/>
      <c r="E144" s="61"/>
      <c r="F144" s="61"/>
      <c r="G144" s="62"/>
    </row>
    <row r="145" spans="1:8" ht="15">
      <c r="A145" s="4"/>
      <c r="B145" s="67"/>
      <c r="C145" s="67"/>
      <c r="D145" s="67"/>
      <c r="E145" s="67"/>
      <c r="F145" s="67"/>
      <c r="G145" s="67"/>
      <c r="H145" s="67"/>
    </row>
    <row r="146" spans="2:7" ht="15">
      <c r="B146" s="63" t="s">
        <v>54</v>
      </c>
      <c r="C146" s="63"/>
      <c r="D146" s="63"/>
      <c r="E146" s="63"/>
      <c r="F146" s="63"/>
      <c r="G146" s="63"/>
    </row>
    <row r="147" spans="2:7" ht="15">
      <c r="B147" s="46" t="s">
        <v>55</v>
      </c>
      <c r="C147" s="44">
        <v>2733</v>
      </c>
      <c r="D147" s="47">
        <v>2425</v>
      </c>
      <c r="E147" s="44">
        <v>6</v>
      </c>
      <c r="F147" s="44">
        <v>146</v>
      </c>
      <c r="G147" s="44">
        <f>SUM(C147:F147)</f>
        <v>5310</v>
      </c>
    </row>
    <row r="148" spans="2:7" ht="15">
      <c r="B148" s="46" t="s">
        <v>56</v>
      </c>
      <c r="C148" s="14">
        <v>55.629</v>
      </c>
      <c r="D148" s="14">
        <v>47.111442</v>
      </c>
      <c r="E148" s="14">
        <v>0.057</v>
      </c>
      <c r="F148" s="14">
        <v>3.06</v>
      </c>
      <c r="G148" s="14">
        <f>SUM(C148:F148)</f>
        <v>105.857442</v>
      </c>
    </row>
    <row r="149" spans="1:8" ht="15">
      <c r="A149" s="4"/>
      <c r="B149" s="56"/>
      <c r="C149" s="56"/>
      <c r="D149" s="56"/>
      <c r="E149" s="56"/>
      <c r="F149" s="56"/>
      <c r="G149" s="56"/>
      <c r="H149" s="56"/>
    </row>
    <row r="150" spans="2:7" ht="15">
      <c r="B150" s="63" t="s">
        <v>57</v>
      </c>
      <c r="C150" s="63"/>
      <c r="D150" s="63"/>
      <c r="E150" s="63"/>
      <c r="F150" s="63"/>
      <c r="G150" s="63"/>
    </row>
    <row r="151" spans="2:8" ht="15">
      <c r="B151" s="46" t="s">
        <v>58</v>
      </c>
      <c r="C151" s="46">
        <v>0</v>
      </c>
      <c r="D151" s="46">
        <v>0</v>
      </c>
      <c r="E151" s="46">
        <v>13</v>
      </c>
      <c r="F151" s="44">
        <v>0</v>
      </c>
      <c r="G151" s="44">
        <f>SUM(C151:F151)</f>
        <v>13</v>
      </c>
      <c r="H151" s="30"/>
    </row>
    <row r="152" spans="2:8" ht="15">
      <c r="B152" s="46" t="s">
        <v>59</v>
      </c>
      <c r="C152" s="46">
        <v>0</v>
      </c>
      <c r="D152" s="46">
        <v>0</v>
      </c>
      <c r="E152" s="14">
        <v>0.253</v>
      </c>
      <c r="F152" s="44">
        <v>0</v>
      </c>
      <c r="G152" s="14">
        <f>SUM(C152:F152)</f>
        <v>0.253</v>
      </c>
      <c r="H152" s="30"/>
    </row>
    <row r="153" spans="1:8" ht="15">
      <c r="A153" s="4"/>
      <c r="B153" s="56"/>
      <c r="C153" s="56"/>
      <c r="D153" s="56"/>
      <c r="E153" s="56"/>
      <c r="F153" s="56"/>
      <c r="G153" s="56"/>
      <c r="H153" s="56"/>
    </row>
    <row r="154" spans="2:7" ht="15">
      <c r="B154" s="63" t="s">
        <v>62</v>
      </c>
      <c r="C154" s="63"/>
      <c r="D154" s="63"/>
      <c r="E154" s="63"/>
      <c r="F154" s="63"/>
      <c r="G154" s="63"/>
    </row>
    <row r="155" spans="2:8" ht="15">
      <c r="B155" s="46" t="s">
        <v>60</v>
      </c>
      <c r="C155" s="46">
        <v>82</v>
      </c>
      <c r="D155" s="47">
        <v>2482</v>
      </c>
      <c r="E155" s="47">
        <v>0</v>
      </c>
      <c r="F155" s="44">
        <v>19</v>
      </c>
      <c r="G155" s="44">
        <f>SUM(C155:F155)</f>
        <v>2583</v>
      </c>
      <c r="H155" s="30"/>
    </row>
    <row r="156" spans="2:8" ht="15">
      <c r="B156" s="46" t="s">
        <v>61</v>
      </c>
      <c r="C156" s="14">
        <v>4.92</v>
      </c>
      <c r="D156" s="14">
        <v>26.474686</v>
      </c>
      <c r="E156" s="47">
        <v>0</v>
      </c>
      <c r="F156" s="14">
        <v>1.14</v>
      </c>
      <c r="G156" s="14">
        <f>SUM(C156:F156)</f>
        <v>32.534686</v>
      </c>
      <c r="H156" s="30"/>
    </row>
    <row r="157" spans="1:8" ht="15">
      <c r="A157" s="4"/>
      <c r="B157" s="56"/>
      <c r="C157" s="56"/>
      <c r="D157" s="56"/>
      <c r="E157" s="56"/>
      <c r="F157" s="56"/>
      <c r="G157" s="56"/>
      <c r="H157" s="56"/>
    </row>
    <row r="158" spans="2:7" ht="15">
      <c r="B158" s="63" t="s">
        <v>74</v>
      </c>
      <c r="C158" s="63"/>
      <c r="D158" s="63"/>
      <c r="E158" s="63"/>
      <c r="F158" s="63"/>
      <c r="G158" s="63"/>
    </row>
    <row r="159" spans="2:7" ht="15">
      <c r="B159" s="25" t="s">
        <v>75</v>
      </c>
      <c r="C159" s="26">
        <v>2815</v>
      </c>
      <c r="D159" s="26">
        <v>4907</v>
      </c>
      <c r="E159" s="31">
        <v>19</v>
      </c>
      <c r="F159" s="26">
        <v>165</v>
      </c>
      <c r="G159" s="26">
        <f>SUM(C159:F159)</f>
        <v>7906</v>
      </c>
    </row>
    <row r="160" spans="2:7" ht="15">
      <c r="B160" s="25" t="s">
        <v>76</v>
      </c>
      <c r="C160" s="29">
        <v>60.549</v>
      </c>
      <c r="D160" s="29">
        <v>73.586128</v>
      </c>
      <c r="E160" s="42">
        <v>0.31</v>
      </c>
      <c r="F160" s="29">
        <v>4.2</v>
      </c>
      <c r="G160" s="29">
        <f>SUM(C160:F160)</f>
        <v>138.645128</v>
      </c>
    </row>
    <row r="161" spans="1:8" ht="15">
      <c r="A161" s="4"/>
      <c r="B161" s="56"/>
      <c r="C161" s="56"/>
      <c r="D161" s="56"/>
      <c r="E161" s="56"/>
      <c r="F161" s="56"/>
      <c r="G161" s="56"/>
      <c r="H161" s="56"/>
    </row>
    <row r="162" spans="2:7" ht="15">
      <c r="B162" s="55" t="s">
        <v>63</v>
      </c>
      <c r="C162" s="55"/>
      <c r="D162" s="55"/>
      <c r="E162" s="55"/>
      <c r="F162" s="55"/>
      <c r="G162" s="55"/>
    </row>
    <row r="163" spans="2:7" ht="15">
      <c r="B163" s="20" t="s">
        <v>60</v>
      </c>
      <c r="C163" s="44">
        <v>5273</v>
      </c>
      <c r="D163" s="47">
        <v>23124</v>
      </c>
      <c r="E163" s="44">
        <v>4111</v>
      </c>
      <c r="F163" s="44">
        <v>97</v>
      </c>
      <c r="G163" s="44">
        <f>SUM(C163:F163)</f>
        <v>32605</v>
      </c>
    </row>
    <row r="164" spans="2:7" ht="15">
      <c r="B164" s="20" t="s">
        <v>61</v>
      </c>
      <c r="C164" s="14">
        <v>124.845018</v>
      </c>
      <c r="D164" s="14">
        <v>259.20292</v>
      </c>
      <c r="E164" s="14">
        <v>36.063092</v>
      </c>
      <c r="F164" s="14">
        <v>0.336702</v>
      </c>
      <c r="G164" s="14">
        <f>SUM(C164:F164)</f>
        <v>420.447732</v>
      </c>
    </row>
    <row r="165" spans="1:7" ht="15">
      <c r="A165" s="4"/>
      <c r="B165" s="56"/>
      <c r="C165" s="56"/>
      <c r="D165" s="56"/>
      <c r="E165" s="56"/>
      <c r="F165" s="56"/>
      <c r="G165" s="56"/>
    </row>
    <row r="166" spans="2:7" ht="15">
      <c r="B166" s="60" t="s">
        <v>64</v>
      </c>
      <c r="C166" s="61"/>
      <c r="D166" s="61"/>
      <c r="E166" s="61"/>
      <c r="F166" s="61"/>
      <c r="G166" s="62"/>
    </row>
    <row r="167" spans="2:7" ht="15">
      <c r="B167" s="57" t="s">
        <v>65</v>
      </c>
      <c r="C167" s="58"/>
      <c r="D167" s="58"/>
      <c r="E167" s="58"/>
      <c r="F167" s="58"/>
      <c r="G167" s="59"/>
    </row>
    <row r="168" spans="2:7" ht="15">
      <c r="B168" s="46" t="s">
        <v>66</v>
      </c>
      <c r="C168" s="44">
        <v>267</v>
      </c>
      <c r="D168" s="47">
        <v>2631</v>
      </c>
      <c r="E168" s="44">
        <v>196</v>
      </c>
      <c r="F168" s="47">
        <v>50</v>
      </c>
      <c r="G168" s="44">
        <f>SUM(C168:F168)</f>
        <v>3144</v>
      </c>
    </row>
    <row r="169" spans="2:7" ht="15">
      <c r="B169" s="46" t="s">
        <v>67</v>
      </c>
      <c r="C169" s="14">
        <v>6.675</v>
      </c>
      <c r="D169" s="14">
        <v>50.449039</v>
      </c>
      <c r="E169" s="14">
        <v>3.92</v>
      </c>
      <c r="F169" s="14">
        <v>1.27</v>
      </c>
      <c r="G169" s="14">
        <f>SUM(C169:F169)</f>
        <v>62.314039</v>
      </c>
    </row>
    <row r="170" spans="1:7" ht="15">
      <c r="A170" s="4"/>
      <c r="B170" s="56"/>
      <c r="C170" s="56"/>
      <c r="D170" s="56"/>
      <c r="E170" s="56"/>
      <c r="F170" s="56"/>
      <c r="G170" s="56"/>
    </row>
    <row r="171" spans="2:7" ht="15">
      <c r="B171" s="57" t="s">
        <v>68</v>
      </c>
      <c r="C171" s="58"/>
      <c r="D171" s="58"/>
      <c r="E171" s="58"/>
      <c r="F171" s="58"/>
      <c r="G171" s="59"/>
    </row>
    <row r="172" spans="2:7" ht="15">
      <c r="B172" s="46" t="s">
        <v>69</v>
      </c>
      <c r="C172" s="44">
        <v>2378</v>
      </c>
      <c r="D172" s="47">
        <v>1448</v>
      </c>
      <c r="E172" s="44">
        <v>524</v>
      </c>
      <c r="F172" s="47">
        <v>117</v>
      </c>
      <c r="G172" s="44">
        <f>SUM(C172:F172)</f>
        <v>4467</v>
      </c>
    </row>
    <row r="173" spans="2:7" ht="15">
      <c r="B173" s="46" t="s">
        <v>67</v>
      </c>
      <c r="C173" s="14">
        <v>52.316</v>
      </c>
      <c r="D173" s="14">
        <v>29.394</v>
      </c>
      <c r="E173" s="14">
        <v>10.481</v>
      </c>
      <c r="F173" s="14">
        <v>2.737</v>
      </c>
      <c r="G173" s="44">
        <f>SUM(C173:F173)</f>
        <v>94.928</v>
      </c>
    </row>
    <row r="174" spans="1:8" ht="15">
      <c r="A174" s="4"/>
      <c r="B174" s="56"/>
      <c r="C174" s="56"/>
      <c r="D174" s="56"/>
      <c r="E174" s="56"/>
      <c r="F174" s="56"/>
      <c r="G174" s="56"/>
      <c r="H174" s="56"/>
    </row>
    <row r="175" spans="2:7" ht="15">
      <c r="B175" s="57" t="s">
        <v>70</v>
      </c>
      <c r="C175" s="58"/>
      <c r="D175" s="58"/>
      <c r="E175" s="58"/>
      <c r="F175" s="58"/>
      <c r="G175" s="59"/>
    </row>
    <row r="176" spans="2:7" ht="15">
      <c r="B176" s="46" t="s">
        <v>69</v>
      </c>
      <c r="C176" s="47">
        <v>272</v>
      </c>
      <c r="D176" s="47">
        <v>335</v>
      </c>
      <c r="E176" s="44">
        <v>215</v>
      </c>
      <c r="F176" s="47">
        <v>34</v>
      </c>
      <c r="G176" s="44">
        <f>SUM(C176:F176)</f>
        <v>856</v>
      </c>
    </row>
    <row r="177" spans="2:7" ht="15">
      <c r="B177" s="46" t="s">
        <v>67</v>
      </c>
      <c r="C177" s="14">
        <v>19.055</v>
      </c>
      <c r="D177" s="14">
        <v>26.99</v>
      </c>
      <c r="E177" s="14">
        <v>14.766748</v>
      </c>
      <c r="F177" s="14">
        <v>2.423341</v>
      </c>
      <c r="G177" s="14">
        <f>SUM(C177:F177)</f>
        <v>63.235089</v>
      </c>
    </row>
    <row r="178" spans="1:8" ht="15">
      <c r="A178" s="4"/>
      <c r="B178" s="56"/>
      <c r="C178" s="56"/>
      <c r="D178" s="56"/>
      <c r="E178" s="56"/>
      <c r="F178" s="56"/>
      <c r="G178" s="56"/>
      <c r="H178" s="56"/>
    </row>
    <row r="179" spans="2:7" ht="15">
      <c r="B179" s="57" t="s">
        <v>71</v>
      </c>
      <c r="C179" s="58"/>
      <c r="D179" s="58"/>
      <c r="E179" s="58"/>
      <c r="F179" s="58"/>
      <c r="G179" s="59"/>
    </row>
    <row r="180" spans="2:7" ht="15">
      <c r="B180" s="46" t="s">
        <v>69</v>
      </c>
      <c r="C180" s="47">
        <v>456</v>
      </c>
      <c r="D180" s="47">
        <v>34</v>
      </c>
      <c r="E180" s="34">
        <v>0</v>
      </c>
      <c r="F180" s="47">
        <v>27</v>
      </c>
      <c r="G180" s="44">
        <f>SUM(C180:F180)</f>
        <v>517</v>
      </c>
    </row>
    <row r="181" spans="2:7" ht="15">
      <c r="B181" s="46" t="s">
        <v>67</v>
      </c>
      <c r="C181" s="14">
        <v>13.925</v>
      </c>
      <c r="D181" s="14">
        <v>1.85952</v>
      </c>
      <c r="E181" s="34">
        <v>0</v>
      </c>
      <c r="F181" s="14">
        <v>1.4</v>
      </c>
      <c r="G181" s="14">
        <f>SUM(C181:F181)</f>
        <v>17.18452</v>
      </c>
    </row>
    <row r="182" spans="1:8" ht="15">
      <c r="A182" s="4"/>
      <c r="B182" s="56"/>
      <c r="C182" s="56"/>
      <c r="D182" s="56"/>
      <c r="E182" s="56"/>
      <c r="F182" s="56"/>
      <c r="G182" s="56"/>
      <c r="H182" s="56"/>
    </row>
    <row r="183" spans="2:7" ht="15">
      <c r="B183" s="55" t="s">
        <v>77</v>
      </c>
      <c r="C183" s="55"/>
      <c r="D183" s="55"/>
      <c r="E183" s="55"/>
      <c r="F183" s="55"/>
      <c r="G183" s="55"/>
    </row>
    <row r="184" spans="2:7" ht="15">
      <c r="B184" s="25" t="s">
        <v>78</v>
      </c>
      <c r="C184" s="26">
        <v>3373</v>
      </c>
      <c r="D184" s="26">
        <v>4448</v>
      </c>
      <c r="E184" s="26">
        <v>935</v>
      </c>
      <c r="F184" s="26">
        <v>325</v>
      </c>
      <c r="G184" s="26">
        <f>SUM(C184:F184)</f>
        <v>9081</v>
      </c>
    </row>
    <row r="185" spans="2:7" ht="15">
      <c r="B185" s="25" t="s">
        <v>79</v>
      </c>
      <c r="C185" s="29">
        <v>91.971</v>
      </c>
      <c r="D185" s="29">
        <v>108.69255899999999</v>
      </c>
      <c r="E185" s="29">
        <v>29.167748000000003</v>
      </c>
      <c r="F185" s="29">
        <v>8.167043000000001</v>
      </c>
      <c r="G185" s="29">
        <f>SUM(C185:F185)</f>
        <v>237.99835</v>
      </c>
    </row>
    <row r="186" spans="1:8" ht="15">
      <c r="A186" s="4"/>
      <c r="B186" s="56"/>
      <c r="C186" s="56"/>
      <c r="D186" s="56"/>
      <c r="E186" s="56"/>
      <c r="F186" s="56"/>
      <c r="G186" s="56"/>
      <c r="H186" s="56"/>
    </row>
    <row r="187" spans="2:7" ht="15">
      <c r="B187" s="55" t="s">
        <v>72</v>
      </c>
      <c r="C187" s="55"/>
      <c r="D187" s="55"/>
      <c r="E187" s="55"/>
      <c r="F187" s="55"/>
      <c r="G187" s="55"/>
    </row>
    <row r="188" spans="2:7" ht="15">
      <c r="B188" s="20" t="s">
        <v>94</v>
      </c>
      <c r="C188" s="44">
        <v>505</v>
      </c>
      <c r="D188" s="47">
        <v>47521</v>
      </c>
      <c r="E188" s="44">
        <v>43</v>
      </c>
      <c r="F188" s="41">
        <v>0</v>
      </c>
      <c r="G188" s="44">
        <f>SUM(C188:F188)</f>
        <v>48069</v>
      </c>
    </row>
    <row r="189" spans="2:7" ht="15">
      <c r="B189" s="20" t="s">
        <v>95</v>
      </c>
      <c r="C189" s="14">
        <v>9.196816</v>
      </c>
      <c r="D189" s="14">
        <v>149.736297</v>
      </c>
      <c r="E189" s="14">
        <v>1.7</v>
      </c>
      <c r="F189" s="41">
        <v>0</v>
      </c>
      <c r="G189" s="14">
        <f>SUM(C189:F189)</f>
        <v>160.633113</v>
      </c>
    </row>
    <row r="190" spans="1:8" ht="15">
      <c r="A190" s="4"/>
      <c r="B190" s="56"/>
      <c r="C190" s="56"/>
      <c r="D190" s="56"/>
      <c r="E190" s="56"/>
      <c r="F190" s="56"/>
      <c r="G190" s="56"/>
      <c r="H190" s="56"/>
    </row>
    <row r="191" spans="2:7" ht="15">
      <c r="B191" s="55" t="s">
        <v>73</v>
      </c>
      <c r="C191" s="55"/>
      <c r="D191" s="55"/>
      <c r="E191" s="55"/>
      <c r="F191" s="55"/>
      <c r="G191" s="55"/>
    </row>
    <row r="192" spans="2:7" ht="15">
      <c r="B192" s="25" t="s">
        <v>96</v>
      </c>
      <c r="C192" s="45">
        <v>11966</v>
      </c>
      <c r="D192" s="45">
        <v>80000</v>
      </c>
      <c r="E192" s="45">
        <v>5108</v>
      </c>
      <c r="F192" s="45">
        <v>490</v>
      </c>
      <c r="G192" s="45">
        <f>SUM(C192:F192)</f>
        <v>97564</v>
      </c>
    </row>
    <row r="193" spans="2:7" ht="15">
      <c r="B193" s="25" t="s">
        <v>97</v>
      </c>
      <c r="C193" s="29">
        <v>286.561834</v>
      </c>
      <c r="D193" s="29">
        <v>591.217904</v>
      </c>
      <c r="E193" s="29">
        <v>67.24084</v>
      </c>
      <c r="F193" s="29">
        <v>12.367043000000002</v>
      </c>
      <c r="G193" s="29">
        <f>SUM(C193:F193)</f>
        <v>957.387621</v>
      </c>
    </row>
    <row r="194" s="1" customFormat="1" ht="15">
      <c r="G194" s="9"/>
    </row>
    <row r="195" spans="3:7" s="1" customFormat="1" ht="15">
      <c r="C195" s="9"/>
      <c r="G195" s="9"/>
    </row>
    <row r="196" s="1" customFormat="1" ht="15">
      <c r="G196" s="9"/>
    </row>
    <row r="197" spans="2:7" s="1" customFormat="1" ht="15">
      <c r="B197" s="1" t="s">
        <v>110</v>
      </c>
      <c r="C197" s="10"/>
      <c r="G197" s="9"/>
    </row>
  </sheetData>
  <sheetProtection/>
  <mergeCells count="81">
    <mergeCell ref="C2:G2"/>
    <mergeCell ref="B4:G4"/>
    <mergeCell ref="B5:G5"/>
    <mergeCell ref="B9:G9"/>
    <mergeCell ref="B10:G10"/>
    <mergeCell ref="B11:G11"/>
    <mergeCell ref="B17:G17"/>
    <mergeCell ref="B18:G18"/>
    <mergeCell ref="B20:G20"/>
    <mergeCell ref="B28:H28"/>
    <mergeCell ref="B29:G29"/>
    <mergeCell ref="B31:H31"/>
    <mergeCell ref="B32:G32"/>
    <mergeCell ref="B36:H36"/>
    <mergeCell ref="B37:G37"/>
    <mergeCell ref="B38:G38"/>
    <mergeCell ref="B41:H41"/>
    <mergeCell ref="B42:G42"/>
    <mergeCell ref="B45:H45"/>
    <mergeCell ref="B46:G46"/>
    <mergeCell ref="B49:H49"/>
    <mergeCell ref="B50:G50"/>
    <mergeCell ref="B51:H51"/>
    <mergeCell ref="B52:G52"/>
    <mergeCell ref="B53:G53"/>
    <mergeCell ref="B59:G59"/>
    <mergeCell ref="B65:G65"/>
    <mergeCell ref="B71:G71"/>
    <mergeCell ref="B77:H77"/>
    <mergeCell ref="B78:G78"/>
    <mergeCell ref="B79:G79"/>
    <mergeCell ref="B85:G85"/>
    <mergeCell ref="B91:G91"/>
    <mergeCell ref="B97:G97"/>
    <mergeCell ref="B103:H103"/>
    <mergeCell ref="B104:G104"/>
    <mergeCell ref="B105:G105"/>
    <mergeCell ref="B109:G109"/>
    <mergeCell ref="B113:I113"/>
    <mergeCell ref="B114:G114"/>
    <mergeCell ref="B118:G118"/>
    <mergeCell ref="B122:H122"/>
    <mergeCell ref="B123:G123"/>
    <mergeCell ref="B125:G125"/>
    <mergeCell ref="B127:H127"/>
    <mergeCell ref="B128:G128"/>
    <mergeCell ref="B131:H131"/>
    <mergeCell ref="B132:G132"/>
    <mergeCell ref="B134:H134"/>
    <mergeCell ref="B135:G135"/>
    <mergeCell ref="B136:G136"/>
    <mergeCell ref="B139:H139"/>
    <mergeCell ref="B140:G140"/>
    <mergeCell ref="B142:H142"/>
    <mergeCell ref="B143:G143"/>
    <mergeCell ref="B144:G144"/>
    <mergeCell ref="B145:H145"/>
    <mergeCell ref="B146:G146"/>
    <mergeCell ref="B149:H149"/>
    <mergeCell ref="B150:G150"/>
    <mergeCell ref="B153:H153"/>
    <mergeCell ref="B154:G154"/>
    <mergeCell ref="B157:H157"/>
    <mergeCell ref="B158:G158"/>
    <mergeCell ref="B161:H161"/>
    <mergeCell ref="B162:G162"/>
    <mergeCell ref="B165:G165"/>
    <mergeCell ref="B166:G166"/>
    <mergeCell ref="B167:G167"/>
    <mergeCell ref="B170:G170"/>
    <mergeCell ref="B171:G171"/>
    <mergeCell ref="B174:H174"/>
    <mergeCell ref="B187:G187"/>
    <mergeCell ref="B190:H190"/>
    <mergeCell ref="B191:G191"/>
    <mergeCell ref="B175:G175"/>
    <mergeCell ref="B178:H178"/>
    <mergeCell ref="B179:G179"/>
    <mergeCell ref="B182:H182"/>
    <mergeCell ref="B183:G183"/>
    <mergeCell ref="B186:H186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7"/>
  <sheetViews>
    <sheetView zoomScale="70" zoomScaleNormal="70" zoomScalePageLayoutView="0" workbookViewId="0" topLeftCell="A61">
      <selection activeCell="G76" sqref="G76"/>
    </sheetView>
  </sheetViews>
  <sheetFormatPr defaultColWidth="11.421875" defaultRowHeight="15"/>
  <cols>
    <col min="1" max="1" width="11.421875" style="1" customWidth="1"/>
    <col min="2" max="2" width="75.140625" style="0" bestFit="1" customWidth="1"/>
    <col min="3" max="3" width="25.00390625" style="0" customWidth="1"/>
    <col min="4" max="4" width="22.7109375" style="0" customWidth="1"/>
    <col min="5" max="5" width="24.140625" style="0" bestFit="1" customWidth="1"/>
    <col min="6" max="6" width="22.00390625" style="0" bestFit="1" customWidth="1"/>
    <col min="7" max="7" width="22.00390625" style="9" customWidth="1"/>
    <col min="8" max="8" width="11.421875" style="1" customWidth="1"/>
    <col min="9" max="9" width="14.7109375" style="1" bestFit="1" customWidth="1"/>
    <col min="10" max="56" width="11.421875" style="1" customWidth="1"/>
  </cols>
  <sheetData>
    <row r="1" spans="1:6" ht="15">
      <c r="A1" s="1" t="s">
        <v>108</v>
      </c>
      <c r="B1" s="1"/>
      <c r="C1" s="1"/>
      <c r="D1" s="1"/>
      <c r="E1" s="1"/>
      <c r="F1" s="1"/>
    </row>
    <row r="2" spans="2:7" ht="21">
      <c r="B2" s="1"/>
      <c r="C2" s="79" t="s">
        <v>4</v>
      </c>
      <c r="D2" s="80"/>
      <c r="E2" s="80"/>
      <c r="F2" s="80"/>
      <c r="G2" s="81"/>
    </row>
    <row r="3" spans="2:7" ht="21">
      <c r="B3" s="1"/>
      <c r="C3" s="7" t="s">
        <v>0</v>
      </c>
      <c r="D3" s="7" t="s">
        <v>1</v>
      </c>
      <c r="E3" s="8" t="s">
        <v>2</v>
      </c>
      <c r="F3" s="7" t="s">
        <v>3</v>
      </c>
      <c r="G3" s="22" t="s">
        <v>98</v>
      </c>
    </row>
    <row r="4" spans="2:7" ht="21">
      <c r="B4" s="64" t="s">
        <v>80</v>
      </c>
      <c r="C4" s="65"/>
      <c r="D4" s="65"/>
      <c r="E4" s="65"/>
      <c r="F4" s="65"/>
      <c r="G4" s="66"/>
    </row>
    <row r="5" spans="2:7" ht="15">
      <c r="B5" s="60" t="s">
        <v>11</v>
      </c>
      <c r="C5" s="61"/>
      <c r="D5" s="61"/>
      <c r="E5" s="61"/>
      <c r="F5" s="61"/>
      <c r="G5" s="62"/>
    </row>
    <row r="6" spans="2:7" ht="15">
      <c r="B6" s="6" t="s">
        <v>5</v>
      </c>
      <c r="C6" s="18">
        <v>53121</v>
      </c>
      <c r="D6" s="18">
        <v>10388</v>
      </c>
      <c r="E6" s="18">
        <v>14117</v>
      </c>
      <c r="F6" s="18">
        <v>8225</v>
      </c>
      <c r="G6" s="18">
        <f>SUM(C6:F6)</f>
        <v>85851</v>
      </c>
    </row>
    <row r="7" spans="2:7" ht="15">
      <c r="B7" s="46" t="s">
        <v>6</v>
      </c>
      <c r="C7" s="18">
        <v>307</v>
      </c>
      <c r="D7" s="18">
        <v>251</v>
      </c>
      <c r="E7" s="18">
        <v>11</v>
      </c>
      <c r="F7" s="18">
        <v>0</v>
      </c>
      <c r="G7" s="18">
        <f>SUM(C7:F7)</f>
        <v>569</v>
      </c>
    </row>
    <row r="8" spans="2:7" ht="15">
      <c r="B8" s="25" t="s">
        <v>7</v>
      </c>
      <c r="C8" s="36">
        <v>53428</v>
      </c>
      <c r="D8" s="36">
        <v>10639</v>
      </c>
      <c r="E8" s="36">
        <v>14128</v>
      </c>
      <c r="F8" s="36">
        <v>8225</v>
      </c>
      <c r="G8" s="36">
        <f>SUM(C8:F8)</f>
        <v>86420</v>
      </c>
    </row>
    <row r="9" spans="2:7" ht="15">
      <c r="B9" s="56"/>
      <c r="C9" s="56"/>
      <c r="D9" s="56"/>
      <c r="E9" s="56"/>
      <c r="F9" s="56"/>
      <c r="G9" s="56"/>
    </row>
    <row r="10" spans="2:7" ht="15">
      <c r="B10" s="60" t="s">
        <v>12</v>
      </c>
      <c r="C10" s="61"/>
      <c r="D10" s="61"/>
      <c r="E10" s="61"/>
      <c r="F10" s="61"/>
      <c r="G10" s="62"/>
    </row>
    <row r="11" spans="2:7" ht="15">
      <c r="B11" s="57" t="s">
        <v>33</v>
      </c>
      <c r="C11" s="58"/>
      <c r="D11" s="58"/>
      <c r="E11" s="58"/>
      <c r="F11" s="58"/>
      <c r="G11" s="59"/>
    </row>
    <row r="12" spans="2:7" ht="15">
      <c r="B12" s="23" t="s">
        <v>10</v>
      </c>
      <c r="C12" s="18">
        <v>961778</v>
      </c>
      <c r="D12" s="18">
        <v>181719</v>
      </c>
      <c r="E12" s="24">
        <v>72710</v>
      </c>
      <c r="F12" s="24">
        <v>30040</v>
      </c>
      <c r="G12" s="24">
        <f>SUM(C12:F12)</f>
        <v>1246247</v>
      </c>
    </row>
    <row r="13" spans="2:7" ht="15">
      <c r="B13" s="23" t="s">
        <v>9</v>
      </c>
      <c r="C13" s="18">
        <v>2122785</v>
      </c>
      <c r="D13" s="18">
        <v>571403</v>
      </c>
      <c r="E13" s="24">
        <v>312596</v>
      </c>
      <c r="F13" s="24">
        <v>139487</v>
      </c>
      <c r="G13" s="24">
        <f>SUM(C13:F13)</f>
        <v>3146271</v>
      </c>
    </row>
    <row r="14" spans="2:7" ht="15">
      <c r="B14" s="25" t="s">
        <v>8</v>
      </c>
      <c r="C14" s="26">
        <v>3084563</v>
      </c>
      <c r="D14" s="26">
        <v>1021828</v>
      </c>
      <c r="E14" s="26">
        <v>385306</v>
      </c>
      <c r="F14" s="26">
        <v>169527</v>
      </c>
      <c r="G14" s="26">
        <f>SUM(C14:F14)</f>
        <v>4661224</v>
      </c>
    </row>
    <row r="15" spans="2:7" ht="15">
      <c r="B15" s="25" t="s">
        <v>90</v>
      </c>
      <c r="C15" s="26">
        <v>327089</v>
      </c>
      <c r="D15" s="26">
        <v>120838</v>
      </c>
      <c r="E15" s="26">
        <v>1324</v>
      </c>
      <c r="F15" s="26">
        <v>0</v>
      </c>
      <c r="G15" s="26">
        <f>SUM(C15:F15)</f>
        <v>449251</v>
      </c>
    </row>
    <row r="16" spans="2:7" ht="15">
      <c r="B16" s="25" t="s">
        <v>34</v>
      </c>
      <c r="C16" s="26">
        <v>3411652</v>
      </c>
      <c r="D16" s="26">
        <v>1142666</v>
      </c>
      <c r="E16" s="26">
        <v>386630</v>
      </c>
      <c r="F16" s="26">
        <v>169527</v>
      </c>
      <c r="G16" s="26">
        <f>SUM(C16:F16)</f>
        <v>5110475</v>
      </c>
    </row>
    <row r="17" spans="2:7" ht="15">
      <c r="B17" s="56"/>
      <c r="C17" s="56"/>
      <c r="D17" s="56"/>
      <c r="E17" s="56"/>
      <c r="F17" s="56"/>
      <c r="G17" s="56"/>
    </row>
    <row r="18" spans="2:7" ht="15">
      <c r="B18" s="57" t="s">
        <v>87</v>
      </c>
      <c r="C18" s="58"/>
      <c r="D18" s="58"/>
      <c r="E18" s="58"/>
      <c r="F18" s="58"/>
      <c r="G18" s="59"/>
    </row>
    <row r="19" spans="2:7" ht="15">
      <c r="B19" s="20" t="s">
        <v>35</v>
      </c>
      <c r="C19" s="44">
        <v>5185</v>
      </c>
      <c r="D19" s="44">
        <v>2601</v>
      </c>
      <c r="E19" s="34">
        <v>0</v>
      </c>
      <c r="F19" s="34">
        <v>0</v>
      </c>
      <c r="G19" s="34">
        <f>SUM(C19:F19)</f>
        <v>7786</v>
      </c>
    </row>
    <row r="20" spans="2:7" ht="15">
      <c r="B20" s="78"/>
      <c r="C20" s="78"/>
      <c r="D20" s="78"/>
      <c r="E20" s="78"/>
      <c r="F20" s="78"/>
      <c r="G20" s="78"/>
    </row>
    <row r="21" spans="2:7" ht="15">
      <c r="B21" s="25" t="s">
        <v>36</v>
      </c>
      <c r="C21" s="26">
        <v>3416837</v>
      </c>
      <c r="D21" s="26">
        <v>1145267</v>
      </c>
      <c r="E21" s="26">
        <v>386630</v>
      </c>
      <c r="F21" s="26">
        <v>169527</v>
      </c>
      <c r="G21" s="26">
        <f>SUM(C21:F21)</f>
        <v>5118261</v>
      </c>
    </row>
    <row r="22" spans="2:6" ht="15">
      <c r="B22" s="1"/>
      <c r="C22" s="1"/>
      <c r="D22" s="1"/>
      <c r="E22" s="1"/>
      <c r="F22" s="1"/>
    </row>
    <row r="23" spans="2:7" ht="15">
      <c r="B23" s="33" t="s">
        <v>99</v>
      </c>
      <c r="C23" s="11"/>
      <c r="D23" s="11"/>
      <c r="E23" s="11"/>
      <c r="F23" s="11"/>
      <c r="G23" s="12"/>
    </row>
    <row r="24" spans="2:7" ht="15">
      <c r="B24" s="25" t="s">
        <v>100</v>
      </c>
      <c r="C24" s="26">
        <v>450774</v>
      </c>
      <c r="D24" s="26">
        <v>265172</v>
      </c>
      <c r="E24" s="26">
        <v>125950</v>
      </c>
      <c r="F24" s="26">
        <v>27141</v>
      </c>
      <c r="G24" s="26">
        <f>SUM(C24:F24)</f>
        <v>869037</v>
      </c>
    </row>
    <row r="25" spans="2:6" ht="15">
      <c r="B25" s="1"/>
      <c r="C25" s="1"/>
      <c r="D25" s="1"/>
      <c r="E25" s="1"/>
      <c r="F25" s="1"/>
    </row>
    <row r="26" spans="2:7" ht="15">
      <c r="B26" s="33" t="s">
        <v>101</v>
      </c>
      <c r="C26" s="11"/>
      <c r="D26" s="11"/>
      <c r="E26" s="11"/>
      <c r="F26" s="11"/>
      <c r="G26" s="12"/>
    </row>
    <row r="27" spans="2:7" ht="15">
      <c r="B27" s="25" t="s">
        <v>102</v>
      </c>
      <c r="C27" s="26">
        <v>3867611</v>
      </c>
      <c r="D27" s="26">
        <v>1410439</v>
      </c>
      <c r="E27" s="26">
        <v>512580</v>
      </c>
      <c r="F27" s="26">
        <v>196668</v>
      </c>
      <c r="G27" s="26">
        <f>SUM(C27:F27)</f>
        <v>5987298</v>
      </c>
    </row>
    <row r="28" spans="2:8" ht="15">
      <c r="B28" s="56"/>
      <c r="C28" s="56"/>
      <c r="D28" s="56"/>
      <c r="E28" s="56"/>
      <c r="F28" s="56"/>
      <c r="G28" s="56"/>
      <c r="H28" s="56"/>
    </row>
    <row r="29" spans="2:7" ht="15">
      <c r="B29" s="60" t="s">
        <v>13</v>
      </c>
      <c r="C29" s="61"/>
      <c r="D29" s="61"/>
      <c r="E29" s="61"/>
      <c r="F29" s="61"/>
      <c r="G29" s="62"/>
    </row>
    <row r="30" spans="2:7" ht="15">
      <c r="B30" s="46" t="s">
        <v>14</v>
      </c>
      <c r="C30" s="47">
        <v>1425364</v>
      </c>
      <c r="D30" s="47">
        <v>319531</v>
      </c>
      <c r="E30" s="44">
        <v>137863</v>
      </c>
      <c r="F30" s="47">
        <v>25703</v>
      </c>
      <c r="G30" s="47">
        <f>SUM(C30:F30)</f>
        <v>1908461</v>
      </c>
    </row>
    <row r="31" spans="2:8" ht="15">
      <c r="B31" s="56"/>
      <c r="C31" s="56"/>
      <c r="D31" s="56"/>
      <c r="E31" s="56"/>
      <c r="F31" s="56"/>
      <c r="G31" s="56"/>
      <c r="H31" s="56"/>
    </row>
    <row r="32" spans="2:7" ht="15">
      <c r="B32" s="60" t="s">
        <v>84</v>
      </c>
      <c r="C32" s="61"/>
      <c r="D32" s="61"/>
      <c r="E32" s="61"/>
      <c r="F32" s="61"/>
      <c r="G32" s="62"/>
    </row>
    <row r="33" spans="2:7" ht="15">
      <c r="B33" s="46" t="s">
        <v>103</v>
      </c>
      <c r="C33" s="47">
        <v>2059937918959</v>
      </c>
      <c r="D33" s="47">
        <v>457321520251</v>
      </c>
      <c r="E33" s="47">
        <v>203153517276</v>
      </c>
      <c r="F33" s="47">
        <v>57807833102</v>
      </c>
      <c r="G33" s="47">
        <f>SUM(C33:F33)</f>
        <v>2778220789588</v>
      </c>
    </row>
    <row r="34" spans="2:7" ht="15">
      <c r="B34" s="46" t="s">
        <v>104</v>
      </c>
      <c r="C34" s="47">
        <v>112485886544</v>
      </c>
      <c r="D34" s="47">
        <f>201781*D24</f>
        <v>53506671332</v>
      </c>
      <c r="E34" s="47">
        <v>16927667700</v>
      </c>
      <c r="F34" s="47">
        <v>3177013300</v>
      </c>
      <c r="G34" s="47">
        <f>SUM(C34:F34)</f>
        <v>186097238876</v>
      </c>
    </row>
    <row r="35" spans="2:7" ht="15">
      <c r="B35" s="25" t="s">
        <v>105</v>
      </c>
      <c r="C35" s="26">
        <v>2172423805503</v>
      </c>
      <c r="D35" s="26">
        <v>457321722032</v>
      </c>
      <c r="E35" s="26">
        <v>203170444944</v>
      </c>
      <c r="F35" s="26">
        <v>60984846402</v>
      </c>
      <c r="G35" s="26">
        <f>SUM(C35:F35)</f>
        <v>2893900818881</v>
      </c>
    </row>
    <row r="36" spans="2:8" ht="15">
      <c r="B36" s="56"/>
      <c r="C36" s="56"/>
      <c r="D36" s="56"/>
      <c r="E36" s="56"/>
      <c r="F36" s="56"/>
      <c r="G36" s="56"/>
      <c r="H36" s="56"/>
    </row>
    <row r="37" spans="2:7" ht="21">
      <c r="B37" s="64" t="s">
        <v>81</v>
      </c>
      <c r="C37" s="65"/>
      <c r="D37" s="65"/>
      <c r="E37" s="65"/>
      <c r="F37" s="65"/>
      <c r="G37" s="66"/>
    </row>
    <row r="38" spans="2:7" ht="15">
      <c r="B38" s="60" t="s">
        <v>15</v>
      </c>
      <c r="C38" s="61"/>
      <c r="D38" s="61"/>
      <c r="E38" s="61"/>
      <c r="F38" s="61"/>
      <c r="G38" s="62"/>
    </row>
    <row r="39" spans="2:9" ht="15">
      <c r="B39" s="46" t="s">
        <v>16</v>
      </c>
      <c r="C39" s="44">
        <v>385439</v>
      </c>
      <c r="D39" s="44">
        <v>204878</v>
      </c>
      <c r="E39" s="44">
        <v>157844</v>
      </c>
      <c r="F39" s="44">
        <v>23161</v>
      </c>
      <c r="G39" s="44">
        <f>SUM(C39:F39)</f>
        <v>771322</v>
      </c>
      <c r="H39" s="9"/>
      <c r="I39" s="9"/>
    </row>
    <row r="40" spans="2:9" ht="15">
      <c r="B40" s="46" t="s">
        <v>17</v>
      </c>
      <c r="C40" s="44">
        <v>1972</v>
      </c>
      <c r="D40" s="14">
        <v>703.969015</v>
      </c>
      <c r="E40" s="44">
        <v>755</v>
      </c>
      <c r="F40" s="14">
        <v>130.93338</v>
      </c>
      <c r="G40" s="14">
        <f>SUM(C40:F40)</f>
        <v>3561.902395</v>
      </c>
      <c r="H40" s="9"/>
      <c r="I40" s="9"/>
    </row>
    <row r="41" spans="1:9" ht="15">
      <c r="A41" s="4"/>
      <c r="B41" s="56"/>
      <c r="C41" s="56"/>
      <c r="D41" s="56"/>
      <c r="E41" s="56"/>
      <c r="F41" s="56"/>
      <c r="G41" s="56"/>
      <c r="H41" s="56"/>
      <c r="I41" s="9"/>
    </row>
    <row r="42" spans="2:9" ht="15">
      <c r="B42" s="55" t="s">
        <v>18</v>
      </c>
      <c r="C42" s="55"/>
      <c r="D42" s="55"/>
      <c r="E42" s="55"/>
      <c r="F42" s="55"/>
      <c r="G42" s="55"/>
      <c r="I42" s="9"/>
    </row>
    <row r="43" spans="2:9" ht="15">
      <c r="B43" s="46" t="s">
        <v>19</v>
      </c>
      <c r="C43" s="44">
        <v>175</v>
      </c>
      <c r="D43" s="44">
        <v>149</v>
      </c>
      <c r="E43" s="44">
        <v>61</v>
      </c>
      <c r="F43" s="44">
        <v>8</v>
      </c>
      <c r="G43" s="44">
        <f>SUM(C43:F43)</f>
        <v>393</v>
      </c>
      <c r="H43" s="9"/>
      <c r="I43" s="9"/>
    </row>
    <row r="44" spans="2:9" ht="15">
      <c r="B44" s="46" t="s">
        <v>20</v>
      </c>
      <c r="C44" s="14">
        <v>2.1</v>
      </c>
      <c r="D44" s="14">
        <v>1.836354</v>
      </c>
      <c r="E44" s="14">
        <v>0.8</v>
      </c>
      <c r="F44" s="14">
        <v>0.19366</v>
      </c>
      <c r="G44" s="14">
        <f>SUM(C44:F44)</f>
        <v>4.930014000000001</v>
      </c>
      <c r="H44" s="9"/>
      <c r="I44" s="9"/>
    </row>
    <row r="45" spans="1:9" ht="15">
      <c r="A45" s="4"/>
      <c r="B45" s="56"/>
      <c r="C45" s="56"/>
      <c r="D45" s="56"/>
      <c r="E45" s="56"/>
      <c r="F45" s="56"/>
      <c r="G45" s="56"/>
      <c r="H45" s="56"/>
      <c r="I45" s="9"/>
    </row>
    <row r="46" spans="2:9" ht="15">
      <c r="B46" s="55" t="s">
        <v>21</v>
      </c>
      <c r="C46" s="55"/>
      <c r="D46" s="55"/>
      <c r="E46" s="55"/>
      <c r="F46" s="55"/>
      <c r="G46" s="55"/>
      <c r="I46" s="9"/>
    </row>
    <row r="47" spans="2:9" ht="15">
      <c r="B47" s="46" t="s">
        <v>22</v>
      </c>
      <c r="C47" s="47">
        <v>98395</v>
      </c>
      <c r="D47" s="47">
        <v>62458</v>
      </c>
      <c r="E47" s="47">
        <v>10080</v>
      </c>
      <c r="F47" s="47">
        <v>4828</v>
      </c>
      <c r="G47" s="47">
        <f>SUM(C47:F47)</f>
        <v>175761</v>
      </c>
      <c r="H47" s="9"/>
      <c r="I47" s="9"/>
    </row>
    <row r="48" spans="2:9" ht="15">
      <c r="B48" s="46" t="s">
        <v>23</v>
      </c>
      <c r="C48" s="47">
        <v>34463</v>
      </c>
      <c r="D48" s="47">
        <v>12631.131889</v>
      </c>
      <c r="E48" s="47">
        <v>4050</v>
      </c>
      <c r="F48" s="47">
        <v>1001.1</v>
      </c>
      <c r="G48" s="47">
        <f>SUM(C48:F48)</f>
        <v>52145.231888999995</v>
      </c>
      <c r="H48" s="9"/>
      <c r="I48" s="9"/>
    </row>
    <row r="49" spans="1:8" ht="15">
      <c r="A49" s="4"/>
      <c r="B49" s="56"/>
      <c r="C49" s="56"/>
      <c r="D49" s="56"/>
      <c r="E49" s="56"/>
      <c r="F49" s="56"/>
      <c r="G49" s="56"/>
      <c r="H49" s="56"/>
    </row>
    <row r="50" spans="2:7" ht="21">
      <c r="B50" s="64" t="s">
        <v>82</v>
      </c>
      <c r="C50" s="65"/>
      <c r="D50" s="65"/>
      <c r="E50" s="65"/>
      <c r="F50" s="65"/>
      <c r="G50" s="66"/>
    </row>
    <row r="51" spans="1:8" ht="15">
      <c r="A51" s="4"/>
      <c r="B51" s="77"/>
      <c r="C51" s="77"/>
      <c r="D51" s="77"/>
      <c r="E51" s="77"/>
      <c r="F51" s="77"/>
      <c r="G51" s="77"/>
      <c r="H51" s="77"/>
    </row>
    <row r="52" spans="2:7" ht="15">
      <c r="B52" s="55" t="s">
        <v>92</v>
      </c>
      <c r="C52" s="55"/>
      <c r="D52" s="55"/>
      <c r="E52" s="55"/>
      <c r="F52" s="55"/>
      <c r="G52" s="55"/>
    </row>
    <row r="53" spans="2:7" ht="15">
      <c r="B53" s="70" t="s">
        <v>24</v>
      </c>
      <c r="C53" s="70"/>
      <c r="D53" s="70"/>
      <c r="E53" s="70"/>
      <c r="F53" s="70"/>
      <c r="G53" s="70"/>
    </row>
    <row r="54" spans="2:7" ht="15">
      <c r="B54" s="46" t="s">
        <v>25</v>
      </c>
      <c r="C54" s="47">
        <v>132805</v>
      </c>
      <c r="D54" s="47">
        <v>9325</v>
      </c>
      <c r="E54" s="47">
        <v>3025</v>
      </c>
      <c r="F54" s="47">
        <v>1127</v>
      </c>
      <c r="G54" s="47">
        <f aca="true" t="shared" si="0" ref="G54:G70">SUM(C54:F54)</f>
        <v>146282</v>
      </c>
    </row>
    <row r="55" spans="2:7" ht="15">
      <c r="B55" s="46" t="s">
        <v>26</v>
      </c>
      <c r="C55" s="47">
        <v>42393.463368</v>
      </c>
      <c r="D55" s="47">
        <v>13692.477002000012</v>
      </c>
      <c r="E55" s="47">
        <v>3557.589332</v>
      </c>
      <c r="F55" s="47">
        <v>873</v>
      </c>
      <c r="G55" s="47">
        <f t="shared" si="0"/>
        <v>60516.529702000014</v>
      </c>
    </row>
    <row r="56" spans="2:7" ht="15">
      <c r="B56" s="46" t="s">
        <v>27</v>
      </c>
      <c r="C56" s="47">
        <v>8.826166183502128</v>
      </c>
      <c r="D56" s="47">
        <v>39.66204929836113</v>
      </c>
      <c r="E56" s="47">
        <v>24</v>
      </c>
      <c r="F56" s="47">
        <v>16</v>
      </c>
      <c r="G56" s="47">
        <f>AVERAGE(C56:F56)</f>
        <v>22.122053870465816</v>
      </c>
    </row>
    <row r="57" spans="2:7" ht="15">
      <c r="B57" s="46" t="s">
        <v>28</v>
      </c>
      <c r="C57" s="47">
        <v>991986</v>
      </c>
      <c r="D57" s="47">
        <v>317562</v>
      </c>
      <c r="E57" s="47">
        <v>87456</v>
      </c>
      <c r="F57" s="47">
        <v>28805</v>
      </c>
      <c r="G57" s="47">
        <f t="shared" si="0"/>
        <v>1425809</v>
      </c>
    </row>
    <row r="58" spans="2:7" ht="15">
      <c r="B58" s="46" t="s">
        <v>109</v>
      </c>
      <c r="C58" s="14">
        <v>1037757.677437</v>
      </c>
      <c r="D58" s="14">
        <v>335902.820882</v>
      </c>
      <c r="E58" s="14">
        <v>91015.850474</v>
      </c>
      <c r="F58" s="47">
        <v>27156</v>
      </c>
      <c r="G58" s="14">
        <f t="shared" si="0"/>
        <v>1491832.348793</v>
      </c>
    </row>
    <row r="59" spans="2:7" ht="15">
      <c r="B59" s="63" t="s">
        <v>29</v>
      </c>
      <c r="C59" s="63"/>
      <c r="D59" s="63"/>
      <c r="E59" s="63"/>
      <c r="F59" s="63"/>
      <c r="G59" s="63"/>
    </row>
    <row r="60" spans="2:7" ht="15">
      <c r="B60" s="46" t="s">
        <v>25</v>
      </c>
      <c r="C60" s="27">
        <v>0</v>
      </c>
      <c r="D60" s="20">
        <v>0</v>
      </c>
      <c r="E60" s="27">
        <v>0</v>
      </c>
      <c r="F60" s="27">
        <v>0</v>
      </c>
      <c r="G60" s="47">
        <f t="shared" si="0"/>
        <v>0</v>
      </c>
    </row>
    <row r="61" spans="2:7" ht="15">
      <c r="B61" s="46" t="s">
        <v>26</v>
      </c>
      <c r="C61" s="27">
        <v>0</v>
      </c>
      <c r="D61" s="20">
        <v>0</v>
      </c>
      <c r="E61" s="27">
        <v>0</v>
      </c>
      <c r="F61" s="27">
        <v>0</v>
      </c>
      <c r="G61" s="16">
        <f t="shared" si="0"/>
        <v>0</v>
      </c>
    </row>
    <row r="62" spans="2:7" ht="15">
      <c r="B62" s="46" t="s">
        <v>27</v>
      </c>
      <c r="C62" s="27">
        <v>0</v>
      </c>
      <c r="D62" s="21">
        <v>0</v>
      </c>
      <c r="E62" s="27">
        <v>0</v>
      </c>
      <c r="F62" s="27">
        <v>0</v>
      </c>
      <c r="G62" s="47">
        <f>AVERAGE(C62:F62)</f>
        <v>0</v>
      </c>
    </row>
    <row r="63" spans="2:7" ht="15">
      <c r="B63" s="46" t="s">
        <v>28</v>
      </c>
      <c r="C63" s="27">
        <v>0</v>
      </c>
      <c r="D63" s="20">
        <v>17</v>
      </c>
      <c r="E63" s="27">
        <v>0</v>
      </c>
      <c r="F63" s="27">
        <v>0</v>
      </c>
      <c r="G63" s="47">
        <f t="shared" si="0"/>
        <v>17</v>
      </c>
    </row>
    <row r="64" spans="2:7" ht="15">
      <c r="B64" s="46" t="s">
        <v>109</v>
      </c>
      <c r="C64" s="27">
        <v>0</v>
      </c>
      <c r="D64" s="14">
        <v>22.93109</v>
      </c>
      <c r="E64" s="27">
        <v>0</v>
      </c>
      <c r="F64" s="27">
        <v>0</v>
      </c>
      <c r="G64" s="16">
        <f t="shared" si="0"/>
        <v>22.93109</v>
      </c>
    </row>
    <row r="65" spans="2:7" ht="15">
      <c r="B65" s="70" t="s">
        <v>31</v>
      </c>
      <c r="C65" s="70"/>
      <c r="D65" s="70"/>
      <c r="E65" s="70"/>
      <c r="F65" s="70"/>
      <c r="G65" s="70"/>
    </row>
    <row r="66" spans="2:7" ht="15">
      <c r="B66" s="46" t="s">
        <v>25</v>
      </c>
      <c r="C66" s="44">
        <v>5966</v>
      </c>
      <c r="D66" s="44">
        <v>3205</v>
      </c>
      <c r="E66" s="44">
        <v>1865</v>
      </c>
      <c r="F66" s="44">
        <v>87</v>
      </c>
      <c r="G66" s="44">
        <f t="shared" si="0"/>
        <v>11123</v>
      </c>
    </row>
    <row r="67" spans="2:7" ht="15">
      <c r="B67" s="46" t="s">
        <v>26</v>
      </c>
      <c r="C67" s="44">
        <v>2512.156906</v>
      </c>
      <c r="D67" s="44">
        <v>2961.6109270000034</v>
      </c>
      <c r="E67" s="44">
        <v>1352.80035</v>
      </c>
      <c r="F67" s="44">
        <v>38</v>
      </c>
      <c r="G67" s="44">
        <f t="shared" si="0"/>
        <v>6864.568183000003</v>
      </c>
    </row>
    <row r="68" spans="2:7" ht="15">
      <c r="B68" s="46" t="s">
        <v>27</v>
      </c>
      <c r="C68" s="44">
        <v>26.780422393563526</v>
      </c>
      <c r="D68" s="44">
        <v>51.49636976099663</v>
      </c>
      <c r="E68" s="44">
        <v>41</v>
      </c>
      <c r="F68" s="44">
        <v>48</v>
      </c>
      <c r="G68" s="44">
        <f>AVERAGE(C68:F68)</f>
        <v>41.81919803864004</v>
      </c>
    </row>
    <row r="69" spans="2:7" ht="15">
      <c r="B69" s="46" t="s">
        <v>28</v>
      </c>
      <c r="C69" s="44">
        <v>144208</v>
      </c>
      <c r="D69" s="44">
        <v>190424</v>
      </c>
      <c r="E69" s="44">
        <v>38633</v>
      </c>
      <c r="F69" s="44">
        <v>13098</v>
      </c>
      <c r="G69" s="44">
        <f t="shared" si="0"/>
        <v>386363</v>
      </c>
    </row>
    <row r="70" spans="2:7" ht="15">
      <c r="B70" s="46" t="s">
        <v>109</v>
      </c>
      <c r="C70" s="14">
        <v>93596.36226300002</v>
      </c>
      <c r="D70" s="14">
        <v>122597.037761</v>
      </c>
      <c r="E70" s="14">
        <v>17532.124237</v>
      </c>
      <c r="F70" s="44">
        <v>3972</v>
      </c>
      <c r="G70" s="14">
        <f t="shared" si="0"/>
        <v>237697.52426100004</v>
      </c>
    </row>
    <row r="71" spans="2:7" ht="15">
      <c r="B71" s="74" t="s">
        <v>32</v>
      </c>
      <c r="C71" s="75"/>
      <c r="D71" s="75"/>
      <c r="E71" s="75"/>
      <c r="F71" s="75"/>
      <c r="G71" s="76"/>
    </row>
    <row r="72" spans="2:7" ht="15">
      <c r="B72" s="25" t="s">
        <v>25</v>
      </c>
      <c r="C72" s="26">
        <v>138771</v>
      </c>
      <c r="D72" s="26">
        <v>12530</v>
      </c>
      <c r="E72" s="26">
        <v>4890</v>
      </c>
      <c r="F72" s="26">
        <v>1214</v>
      </c>
      <c r="G72" s="26">
        <f>SUM(C72:F72)</f>
        <v>157405</v>
      </c>
    </row>
    <row r="73" spans="2:7" ht="15">
      <c r="B73" s="25" t="s">
        <v>26</v>
      </c>
      <c r="C73" s="26">
        <v>44905.620274</v>
      </c>
      <c r="D73" s="26">
        <v>16654.087929000016</v>
      </c>
      <c r="E73" s="26">
        <v>4910.389682</v>
      </c>
      <c r="F73" s="26">
        <v>911</v>
      </c>
      <c r="G73" s="29">
        <f>SUM(C73:F73)</f>
        <v>67381.09788500001</v>
      </c>
    </row>
    <row r="74" spans="2:7" ht="15">
      <c r="B74" s="25" t="s">
        <v>27</v>
      </c>
      <c r="C74" s="26">
        <v>17.803294288532825</v>
      </c>
      <c r="D74" s="26">
        <v>30.386139686452584</v>
      </c>
      <c r="E74" s="26">
        <v>31</v>
      </c>
      <c r="F74" s="26">
        <v>19</v>
      </c>
      <c r="G74" s="26">
        <f>AVERAGE(C74:F74)</f>
        <v>24.54735849374635</v>
      </c>
    </row>
    <row r="75" spans="2:7" ht="15">
      <c r="B75" s="25" t="s">
        <v>28</v>
      </c>
      <c r="C75" s="26">
        <v>1136194</v>
      </c>
      <c r="D75" s="26">
        <v>508003</v>
      </c>
      <c r="E75" s="26">
        <v>126089</v>
      </c>
      <c r="F75" s="26">
        <v>41903</v>
      </c>
      <c r="G75" s="26">
        <f>SUM(C75:F75)</f>
        <v>1812189</v>
      </c>
    </row>
    <row r="76" spans="2:7" ht="15">
      <c r="B76" s="25" t="s">
        <v>109</v>
      </c>
      <c r="C76" s="29">
        <v>1131354.0397</v>
      </c>
      <c r="D76" s="29">
        <v>458522.78973300004</v>
      </c>
      <c r="E76" s="29">
        <v>108547.974711</v>
      </c>
      <c r="F76" s="26">
        <v>31128</v>
      </c>
      <c r="G76" s="29">
        <f>SUM(C76:F76)</f>
        <v>1729552.8041440002</v>
      </c>
    </row>
    <row r="77" spans="1:8" ht="15">
      <c r="A77" s="4"/>
      <c r="B77" s="56"/>
      <c r="C77" s="56"/>
      <c r="D77" s="56"/>
      <c r="E77" s="56"/>
      <c r="F77" s="56"/>
      <c r="G77" s="56"/>
      <c r="H77" s="56"/>
    </row>
    <row r="78" spans="2:7" ht="15">
      <c r="B78" s="60" t="s">
        <v>30</v>
      </c>
      <c r="C78" s="61"/>
      <c r="D78" s="61"/>
      <c r="E78" s="61"/>
      <c r="F78" s="61"/>
      <c r="G78" s="62"/>
    </row>
    <row r="79" spans="2:7" ht="15">
      <c r="B79" s="71" t="s">
        <v>24</v>
      </c>
      <c r="C79" s="72"/>
      <c r="D79" s="72"/>
      <c r="E79" s="72"/>
      <c r="F79" s="72"/>
      <c r="G79" s="73"/>
    </row>
    <row r="80" spans="2:7" ht="15">
      <c r="B80" s="46" t="s">
        <v>25</v>
      </c>
      <c r="C80" s="27">
        <v>3</v>
      </c>
      <c r="D80" s="27">
        <v>0</v>
      </c>
      <c r="E80" s="27">
        <v>0</v>
      </c>
      <c r="F80" s="27" t="s">
        <v>111</v>
      </c>
      <c r="G80" s="27">
        <f>SUM(C80:F80)</f>
        <v>3</v>
      </c>
    </row>
    <row r="81" spans="2:7" ht="15">
      <c r="B81" s="46" t="s">
        <v>26</v>
      </c>
      <c r="C81" s="35">
        <v>39.488074</v>
      </c>
      <c r="D81" s="35">
        <v>0</v>
      </c>
      <c r="E81" s="27">
        <v>0</v>
      </c>
      <c r="F81" s="35" t="s">
        <v>111</v>
      </c>
      <c r="G81" s="35">
        <f>SUM(C81:F81)</f>
        <v>39.488074</v>
      </c>
    </row>
    <row r="82" spans="2:7" ht="15">
      <c r="B82" s="46" t="s">
        <v>27</v>
      </c>
      <c r="C82" s="35">
        <v>228</v>
      </c>
      <c r="D82" s="35">
        <v>0</v>
      </c>
      <c r="E82" s="27">
        <v>0</v>
      </c>
      <c r="F82" s="35" t="s">
        <v>111</v>
      </c>
      <c r="G82" s="35">
        <f>AVERAGE(C82:F82)</f>
        <v>76</v>
      </c>
    </row>
    <row r="83" spans="2:7" ht="15">
      <c r="B83" s="46" t="s">
        <v>28</v>
      </c>
      <c r="C83" s="35">
        <v>1037</v>
      </c>
      <c r="D83" s="35">
        <v>150</v>
      </c>
      <c r="E83" s="35">
        <v>7</v>
      </c>
      <c r="F83" s="35">
        <v>1</v>
      </c>
      <c r="G83" s="35">
        <f>SUM(C83:F83)</f>
        <v>1195</v>
      </c>
    </row>
    <row r="84" spans="2:7" ht="15">
      <c r="B84" s="46" t="s">
        <v>109</v>
      </c>
      <c r="C84" s="14">
        <v>20164.284185</v>
      </c>
      <c r="D84" s="35">
        <v>1900</v>
      </c>
      <c r="E84" s="35">
        <v>91</v>
      </c>
      <c r="F84" s="14">
        <v>15.895785394408001</v>
      </c>
      <c r="G84" s="14">
        <f>SUM(C84:F84)</f>
        <v>22171.17997039441</v>
      </c>
    </row>
    <row r="85" spans="2:7" ht="15">
      <c r="B85" s="71" t="s">
        <v>29</v>
      </c>
      <c r="C85" s="72"/>
      <c r="D85" s="72"/>
      <c r="E85" s="72"/>
      <c r="F85" s="72"/>
      <c r="G85" s="73"/>
    </row>
    <row r="86" spans="2:7" ht="15">
      <c r="B86" s="46" t="s">
        <v>25</v>
      </c>
      <c r="C86" s="27">
        <v>0</v>
      </c>
      <c r="D86" s="27">
        <v>0</v>
      </c>
      <c r="E86" s="27">
        <v>0</v>
      </c>
      <c r="F86" s="27" t="s">
        <v>111</v>
      </c>
      <c r="G86" s="44">
        <f>SUM(C86:F86)</f>
        <v>0</v>
      </c>
    </row>
    <row r="87" spans="2:7" ht="15">
      <c r="B87" s="46" t="s">
        <v>26</v>
      </c>
      <c r="C87" s="27">
        <v>0</v>
      </c>
      <c r="D87" s="27">
        <v>0</v>
      </c>
      <c r="E87" s="27">
        <v>0</v>
      </c>
      <c r="F87" s="27" t="s">
        <v>111</v>
      </c>
      <c r="G87" s="44">
        <f>SUM(C87:F87)</f>
        <v>0</v>
      </c>
    </row>
    <row r="88" spans="2:7" ht="15">
      <c r="B88" s="46" t="s">
        <v>27</v>
      </c>
      <c r="C88" s="27">
        <v>0</v>
      </c>
      <c r="D88" s="27">
        <v>0</v>
      </c>
      <c r="E88" s="27">
        <v>0</v>
      </c>
      <c r="F88" s="27" t="s">
        <v>111</v>
      </c>
      <c r="G88" s="44">
        <f>AVERAGE(C88:F88)</f>
        <v>0</v>
      </c>
    </row>
    <row r="89" spans="2:7" ht="15">
      <c r="B89" s="46" t="s">
        <v>28</v>
      </c>
      <c r="C89" s="27">
        <v>0</v>
      </c>
      <c r="D89" s="27">
        <v>0</v>
      </c>
      <c r="E89" s="27">
        <v>0</v>
      </c>
      <c r="F89" s="27" t="s">
        <v>111</v>
      </c>
      <c r="G89" s="44">
        <f>SUM(C89:F89)</f>
        <v>0</v>
      </c>
    </row>
    <row r="90" spans="2:7" ht="15">
      <c r="B90" s="46" t="s">
        <v>109</v>
      </c>
      <c r="C90" s="27">
        <v>0</v>
      </c>
      <c r="D90" s="27">
        <v>0</v>
      </c>
      <c r="E90" s="27">
        <v>0</v>
      </c>
      <c r="F90" s="27" t="s">
        <v>111</v>
      </c>
      <c r="G90" s="44">
        <f>SUM(C90:F90)</f>
        <v>0</v>
      </c>
    </row>
    <row r="91" spans="2:7" ht="15">
      <c r="B91" s="71" t="s">
        <v>31</v>
      </c>
      <c r="C91" s="72"/>
      <c r="D91" s="72"/>
      <c r="E91" s="72"/>
      <c r="F91" s="72"/>
      <c r="G91" s="73"/>
    </row>
    <row r="92" spans="2:7" ht="15">
      <c r="B92" s="46" t="s">
        <v>25</v>
      </c>
      <c r="C92" s="46">
        <v>0</v>
      </c>
      <c r="D92" s="27">
        <v>0</v>
      </c>
      <c r="E92" s="27">
        <v>0</v>
      </c>
      <c r="F92" s="27" t="s">
        <v>111</v>
      </c>
      <c r="G92" s="44">
        <f>SUM(C92:F92)</f>
        <v>0</v>
      </c>
    </row>
    <row r="93" spans="2:7" ht="15">
      <c r="B93" s="46" t="s">
        <v>26</v>
      </c>
      <c r="C93" s="43">
        <v>0</v>
      </c>
      <c r="D93" s="27">
        <v>0</v>
      </c>
      <c r="E93" s="27">
        <v>0</v>
      </c>
      <c r="F93" s="27" t="s">
        <v>111</v>
      </c>
      <c r="G93" s="44">
        <f>SUM(C93:F93)</f>
        <v>0</v>
      </c>
    </row>
    <row r="94" spans="2:7" ht="15">
      <c r="B94" s="46" t="s">
        <v>27</v>
      </c>
      <c r="C94" s="49">
        <v>0</v>
      </c>
      <c r="D94" s="27">
        <v>0</v>
      </c>
      <c r="E94" s="27">
        <v>0</v>
      </c>
      <c r="F94" s="27" t="s">
        <v>111</v>
      </c>
      <c r="G94" s="44">
        <f>AVERAGE(C94:F94)</f>
        <v>0</v>
      </c>
    </row>
    <row r="95" spans="2:7" ht="15">
      <c r="B95" s="46" t="s">
        <v>28</v>
      </c>
      <c r="C95" s="49">
        <v>15</v>
      </c>
      <c r="D95" s="27">
        <v>0</v>
      </c>
      <c r="E95" s="27">
        <v>0</v>
      </c>
      <c r="F95" s="27" t="s">
        <v>111</v>
      </c>
      <c r="G95" s="44">
        <f>SUM(C95:F95)</f>
        <v>15</v>
      </c>
    </row>
    <row r="96" spans="2:7" ht="15">
      <c r="B96" s="46" t="s">
        <v>109</v>
      </c>
      <c r="C96" s="14">
        <v>226.859332</v>
      </c>
      <c r="D96" s="27">
        <v>0</v>
      </c>
      <c r="E96" s="27">
        <v>0</v>
      </c>
      <c r="F96" s="27" t="s">
        <v>111</v>
      </c>
      <c r="G96" s="14">
        <f>SUM(C96:F96)</f>
        <v>226.859332</v>
      </c>
    </row>
    <row r="97" spans="2:7" ht="15">
      <c r="B97" s="74" t="s">
        <v>91</v>
      </c>
      <c r="C97" s="75"/>
      <c r="D97" s="75"/>
      <c r="E97" s="75"/>
      <c r="F97" s="75"/>
      <c r="G97" s="76"/>
    </row>
    <row r="98" spans="2:7" ht="15">
      <c r="B98" s="25" t="s">
        <v>25</v>
      </c>
      <c r="C98" s="26">
        <v>3</v>
      </c>
      <c r="D98" s="25">
        <v>0</v>
      </c>
      <c r="E98" s="26">
        <v>0</v>
      </c>
      <c r="F98" s="28" t="s">
        <v>111</v>
      </c>
      <c r="G98" s="26">
        <f>SUM(C98:F98)</f>
        <v>3</v>
      </c>
    </row>
    <row r="99" spans="2:7" ht="15">
      <c r="B99" s="25" t="s">
        <v>26</v>
      </c>
      <c r="C99" s="26">
        <v>39.488074</v>
      </c>
      <c r="D99" s="25">
        <v>0</v>
      </c>
      <c r="E99" s="26">
        <v>0</v>
      </c>
      <c r="F99" s="28" t="s">
        <v>111</v>
      </c>
      <c r="G99" s="29">
        <f>SUM(C99:F99)</f>
        <v>39.488074</v>
      </c>
    </row>
    <row r="100" spans="2:7" ht="15">
      <c r="B100" s="25" t="s">
        <v>27</v>
      </c>
      <c r="C100" s="26">
        <v>228</v>
      </c>
      <c r="D100" s="25">
        <v>0</v>
      </c>
      <c r="E100" s="26">
        <v>0</v>
      </c>
      <c r="F100" s="28" t="s">
        <v>111</v>
      </c>
      <c r="G100" s="26">
        <f>AVERAGE(C100:F100)</f>
        <v>76</v>
      </c>
    </row>
    <row r="101" spans="2:7" ht="15">
      <c r="B101" s="25" t="s">
        <v>28</v>
      </c>
      <c r="C101" s="26">
        <v>1052</v>
      </c>
      <c r="D101" s="25">
        <v>150</v>
      </c>
      <c r="E101" s="25">
        <v>7</v>
      </c>
      <c r="F101" s="39">
        <v>1</v>
      </c>
      <c r="G101" s="26">
        <f>SUM(C101:F101)</f>
        <v>1210</v>
      </c>
    </row>
    <row r="102" spans="2:7" ht="15">
      <c r="B102" s="25" t="s">
        <v>109</v>
      </c>
      <c r="C102" s="29">
        <v>20391.143517</v>
      </c>
      <c r="D102" s="25">
        <v>1900</v>
      </c>
      <c r="E102" s="25">
        <v>91</v>
      </c>
      <c r="F102" s="29">
        <v>15.895785394408001</v>
      </c>
      <c r="G102" s="29">
        <f>SUM(C102:F102)</f>
        <v>22398.03930239441</v>
      </c>
    </row>
    <row r="103" spans="1:8" ht="15">
      <c r="A103" s="4"/>
      <c r="B103" s="56"/>
      <c r="C103" s="56"/>
      <c r="D103" s="56"/>
      <c r="E103" s="56"/>
      <c r="F103" s="56"/>
      <c r="G103" s="56"/>
      <c r="H103" s="56"/>
    </row>
    <row r="104" spans="2:7" ht="15">
      <c r="B104" s="55" t="s">
        <v>41</v>
      </c>
      <c r="C104" s="55"/>
      <c r="D104" s="55"/>
      <c r="E104" s="55"/>
      <c r="F104" s="55"/>
      <c r="G104" s="55"/>
    </row>
    <row r="105" spans="2:7" ht="15">
      <c r="B105" s="70" t="s">
        <v>40</v>
      </c>
      <c r="C105" s="70"/>
      <c r="D105" s="70"/>
      <c r="E105" s="70"/>
      <c r="F105" s="70"/>
      <c r="G105" s="70"/>
    </row>
    <row r="106" spans="2:7" ht="15">
      <c r="B106" s="46" t="s">
        <v>37</v>
      </c>
      <c r="C106" s="16">
        <v>2.19</v>
      </c>
      <c r="D106" s="19">
        <v>2.7647195967233404</v>
      </c>
      <c r="E106" s="19">
        <v>2.64</v>
      </c>
      <c r="F106" s="19">
        <v>2.48</v>
      </c>
      <c r="G106" s="19">
        <f>AVERAGE(C106:F106)</f>
        <v>2.5186798991808352</v>
      </c>
    </row>
    <row r="107" spans="2:7" ht="15">
      <c r="B107" s="46" t="s">
        <v>38</v>
      </c>
      <c r="C107" s="16">
        <v>2.2</v>
      </c>
      <c r="D107" s="19">
        <v>2.6557823129251417</v>
      </c>
      <c r="E107" s="46">
        <v>2.53</v>
      </c>
      <c r="F107" s="19">
        <v>2.48</v>
      </c>
      <c r="G107" s="19">
        <f>AVERAGE(C107:F107)</f>
        <v>2.4664455782312853</v>
      </c>
    </row>
    <row r="108" spans="2:7" ht="15">
      <c r="B108" s="46" t="s">
        <v>39</v>
      </c>
      <c r="C108" s="16">
        <v>2.2</v>
      </c>
      <c r="D108" s="19">
        <v>2.521493428912812</v>
      </c>
      <c r="E108" s="46">
        <v>2.34</v>
      </c>
      <c r="F108" s="19">
        <v>2.48</v>
      </c>
      <c r="G108" s="19">
        <f>AVERAGE(C108:F108)</f>
        <v>2.385373357228203</v>
      </c>
    </row>
    <row r="109" spans="2:7" ht="15">
      <c r="B109" s="70" t="s">
        <v>85</v>
      </c>
      <c r="C109" s="70"/>
      <c r="D109" s="70"/>
      <c r="E109" s="70"/>
      <c r="F109" s="70"/>
      <c r="G109" s="70"/>
    </row>
    <row r="110" spans="2:7" ht="15">
      <c r="B110" s="46" t="s">
        <v>37</v>
      </c>
      <c r="C110" s="16">
        <v>0.99</v>
      </c>
      <c r="D110" s="19">
        <v>0.9899999999999995</v>
      </c>
      <c r="E110" s="46">
        <v>1.76</v>
      </c>
      <c r="F110" s="19">
        <v>1.98</v>
      </c>
      <c r="G110" s="19">
        <f>AVERAGE(C110:F110)</f>
        <v>1.4299999999999997</v>
      </c>
    </row>
    <row r="111" spans="2:7" ht="15">
      <c r="B111" s="46" t="s">
        <v>38</v>
      </c>
      <c r="C111" s="16">
        <v>1.82</v>
      </c>
      <c r="D111" s="19">
        <v>1.8800000000000006</v>
      </c>
      <c r="E111" s="46">
        <v>1.67</v>
      </c>
      <c r="F111" s="19">
        <v>1.98</v>
      </c>
      <c r="G111" s="19">
        <f>AVERAGE(C111:F111)</f>
        <v>1.8375000000000004</v>
      </c>
    </row>
    <row r="112" spans="2:7" ht="15">
      <c r="B112" s="46" t="s">
        <v>39</v>
      </c>
      <c r="C112" s="16">
        <v>1.88</v>
      </c>
      <c r="D112" s="19">
        <v>1.8799999999999961</v>
      </c>
      <c r="E112" s="19">
        <v>1.78</v>
      </c>
      <c r="F112" s="19">
        <v>1.98</v>
      </c>
      <c r="G112" s="19">
        <f>AVERAGE(C112:F112)</f>
        <v>1.879999999999999</v>
      </c>
    </row>
    <row r="113" spans="1:9" ht="15">
      <c r="A113" s="4"/>
      <c r="B113" s="56"/>
      <c r="C113" s="56"/>
      <c r="D113" s="56"/>
      <c r="E113" s="56"/>
      <c r="F113" s="56"/>
      <c r="G113" s="56"/>
      <c r="H113" s="56"/>
      <c r="I113" s="56"/>
    </row>
    <row r="114" spans="2:7" ht="15">
      <c r="B114" s="70" t="s">
        <v>42</v>
      </c>
      <c r="C114" s="70"/>
      <c r="D114" s="70"/>
      <c r="E114" s="70"/>
      <c r="F114" s="70"/>
      <c r="G114" s="70"/>
    </row>
    <row r="115" spans="2:7" ht="15">
      <c r="B115" s="46" t="s">
        <v>37</v>
      </c>
      <c r="C115" s="16">
        <v>1.39</v>
      </c>
      <c r="D115" s="19">
        <v>1.7745497630331728</v>
      </c>
      <c r="E115" s="46">
        <v>1.74</v>
      </c>
      <c r="F115" s="19">
        <v>1.65</v>
      </c>
      <c r="G115" s="19">
        <f>AVERAGE(C115:F115)</f>
        <v>1.638637440758293</v>
      </c>
    </row>
    <row r="116" spans="2:7" ht="15">
      <c r="B116" s="46" t="s">
        <v>38</v>
      </c>
      <c r="C116" s="16">
        <v>1.54</v>
      </c>
      <c r="D116" s="19">
        <v>1.8500000000000032</v>
      </c>
      <c r="E116" s="46">
        <v>1.75</v>
      </c>
      <c r="F116" s="19">
        <v>1.69</v>
      </c>
      <c r="G116" s="19">
        <f>AVERAGE(C116:F116)</f>
        <v>1.707500000000001</v>
      </c>
    </row>
    <row r="117" spans="2:7" ht="15">
      <c r="B117" s="46" t="s">
        <v>39</v>
      </c>
      <c r="C117" s="16">
        <v>1.59</v>
      </c>
      <c r="D117" s="19">
        <v>1.7899999999999714</v>
      </c>
      <c r="E117" s="19">
        <v>1.72</v>
      </c>
      <c r="F117" s="19">
        <v>1.89</v>
      </c>
      <c r="G117" s="19">
        <f>AVERAGE(C117:F117)</f>
        <v>1.7474999999999927</v>
      </c>
    </row>
    <row r="118" spans="2:7" ht="15">
      <c r="B118" s="71" t="s">
        <v>86</v>
      </c>
      <c r="C118" s="72"/>
      <c r="D118" s="72"/>
      <c r="E118" s="72"/>
      <c r="F118" s="72"/>
      <c r="G118" s="73"/>
    </row>
    <row r="119" spans="2:7" ht="15">
      <c r="B119" s="46" t="s">
        <v>37</v>
      </c>
      <c r="C119" s="16">
        <v>0.69</v>
      </c>
      <c r="D119" s="46">
        <v>0.77</v>
      </c>
      <c r="E119" s="46">
        <v>0</v>
      </c>
      <c r="F119" s="19">
        <v>0.79</v>
      </c>
      <c r="G119" s="19">
        <f>AVERAGE(C119:F119)</f>
        <v>0.5625</v>
      </c>
    </row>
    <row r="120" spans="2:7" ht="15">
      <c r="B120" s="46" t="s">
        <v>38</v>
      </c>
      <c r="C120" s="16">
        <v>1.29</v>
      </c>
      <c r="D120" s="19">
        <v>1</v>
      </c>
      <c r="E120" s="46">
        <v>1.61</v>
      </c>
      <c r="F120" s="19">
        <v>1.69</v>
      </c>
      <c r="G120" s="19">
        <f>AVERAGE(C120:F120)</f>
        <v>1.3975</v>
      </c>
    </row>
    <row r="121" spans="2:7" ht="15">
      <c r="B121" s="46" t="s">
        <v>39</v>
      </c>
      <c r="C121" s="16">
        <v>1.29</v>
      </c>
      <c r="D121" s="19">
        <v>1.47</v>
      </c>
      <c r="E121" s="19">
        <v>1.67</v>
      </c>
      <c r="F121" s="19">
        <v>1.89</v>
      </c>
      <c r="G121" s="19">
        <f>AVERAGE(C121:F121)</f>
        <v>1.5799999999999998</v>
      </c>
    </row>
    <row r="122" spans="1:8" ht="15">
      <c r="A122" s="4"/>
      <c r="B122" s="56"/>
      <c r="C122" s="56"/>
      <c r="D122" s="56"/>
      <c r="E122" s="56"/>
      <c r="F122" s="56"/>
      <c r="G122" s="56"/>
      <c r="H122" s="56"/>
    </row>
    <row r="123" spans="2:7" ht="15">
      <c r="B123" s="60" t="s">
        <v>43</v>
      </c>
      <c r="C123" s="61"/>
      <c r="D123" s="61"/>
      <c r="E123" s="61"/>
      <c r="F123" s="61"/>
      <c r="G123" s="62"/>
    </row>
    <row r="124" spans="2:8" ht="15">
      <c r="B124" s="2" t="s">
        <v>106</v>
      </c>
      <c r="C124" s="16">
        <v>5.647717370714274</v>
      </c>
      <c r="D124" s="17">
        <v>0</v>
      </c>
      <c r="E124" s="37">
        <v>0</v>
      </c>
      <c r="F124" s="27" t="s">
        <v>111</v>
      </c>
      <c r="G124" s="16">
        <f>AVERAGE(C124:F124)</f>
        <v>1.882572456904758</v>
      </c>
      <c r="H124" s="3"/>
    </row>
    <row r="125" spans="2:7" ht="15">
      <c r="B125" s="60" t="s">
        <v>93</v>
      </c>
      <c r="C125" s="61"/>
      <c r="D125" s="61"/>
      <c r="E125" s="61"/>
      <c r="F125" s="61"/>
      <c r="G125" s="62"/>
    </row>
    <row r="126" spans="2:7" ht="15">
      <c r="B126" s="5" t="s">
        <v>107</v>
      </c>
      <c r="C126" s="16">
        <v>1.92753744070595</v>
      </c>
      <c r="D126" s="16">
        <v>2.061514983905324</v>
      </c>
      <c r="E126" s="16">
        <v>2.243255</v>
      </c>
      <c r="F126" s="17">
        <v>2.24</v>
      </c>
      <c r="G126" s="16">
        <f>AVERAGE(C126:F126)</f>
        <v>2.1180768561528187</v>
      </c>
    </row>
    <row r="127" spans="1:8" ht="15">
      <c r="A127" s="4"/>
      <c r="B127" s="69"/>
      <c r="C127" s="69"/>
      <c r="D127" s="69"/>
      <c r="E127" s="69"/>
      <c r="F127" s="69"/>
      <c r="G127" s="69"/>
      <c r="H127" s="69"/>
    </row>
    <row r="128" spans="2:7" ht="15">
      <c r="B128" s="55" t="s">
        <v>44</v>
      </c>
      <c r="C128" s="55"/>
      <c r="D128" s="55"/>
      <c r="E128" s="55"/>
      <c r="F128" s="55"/>
      <c r="G128" s="55"/>
    </row>
    <row r="129" spans="2:7" ht="15">
      <c r="B129" s="46" t="s">
        <v>45</v>
      </c>
      <c r="C129" s="44">
        <v>340698</v>
      </c>
      <c r="D129" s="47">
        <v>38312</v>
      </c>
      <c r="E129" s="44">
        <v>8519</v>
      </c>
      <c r="F129" s="46">
        <v>632</v>
      </c>
      <c r="G129" s="44">
        <f>SUM(C129:F129)</f>
        <v>388161</v>
      </c>
    </row>
    <row r="130" spans="2:7" ht="15">
      <c r="B130" s="46" t="s">
        <v>46</v>
      </c>
      <c r="C130" s="14">
        <v>181161.665755</v>
      </c>
      <c r="D130" s="14">
        <v>5543.442639</v>
      </c>
      <c r="E130" s="44">
        <v>1240</v>
      </c>
      <c r="F130" s="14">
        <v>71.037308</v>
      </c>
      <c r="G130" s="14">
        <f>SUM(C130:F130)</f>
        <v>188016.14570199998</v>
      </c>
    </row>
    <row r="131" spans="1:8" ht="15">
      <c r="A131" s="4"/>
      <c r="B131" s="56"/>
      <c r="C131" s="56"/>
      <c r="D131" s="56"/>
      <c r="E131" s="56"/>
      <c r="F131" s="56"/>
      <c r="G131" s="56"/>
      <c r="H131" s="56"/>
    </row>
    <row r="132" spans="2:7" ht="15">
      <c r="B132" s="55" t="s">
        <v>47</v>
      </c>
      <c r="C132" s="55"/>
      <c r="D132" s="55"/>
      <c r="E132" s="55"/>
      <c r="F132" s="55"/>
      <c r="G132" s="55"/>
    </row>
    <row r="133" spans="2:7" ht="15">
      <c r="B133" s="46" t="s">
        <v>48</v>
      </c>
      <c r="C133" s="48">
        <v>1068673</v>
      </c>
      <c r="D133" s="47">
        <v>393534</v>
      </c>
      <c r="E133" s="47">
        <v>173607</v>
      </c>
      <c r="F133" s="47">
        <v>503512.32149901986</v>
      </c>
      <c r="G133" s="44">
        <f>SUM(C133:F133)</f>
        <v>2139326.32149902</v>
      </c>
    </row>
    <row r="134" spans="1:8" ht="15">
      <c r="A134" s="4"/>
      <c r="B134" s="56"/>
      <c r="C134" s="56"/>
      <c r="D134" s="56"/>
      <c r="E134" s="56"/>
      <c r="F134" s="56"/>
      <c r="G134" s="56"/>
      <c r="H134" s="56"/>
    </row>
    <row r="135" spans="2:7" ht="21">
      <c r="B135" s="68" t="s">
        <v>88</v>
      </c>
      <c r="C135" s="68"/>
      <c r="D135" s="68"/>
      <c r="E135" s="68"/>
      <c r="F135" s="68"/>
      <c r="G135" s="68"/>
    </row>
    <row r="136" spans="2:7" ht="15">
      <c r="B136" s="55" t="s">
        <v>49</v>
      </c>
      <c r="C136" s="55"/>
      <c r="D136" s="55"/>
      <c r="E136" s="55"/>
      <c r="F136" s="55"/>
      <c r="G136" s="55"/>
    </row>
    <row r="137" spans="2:9" ht="15">
      <c r="B137" s="46" t="s">
        <v>50</v>
      </c>
      <c r="C137" s="44">
        <v>171716</v>
      </c>
      <c r="D137" s="44">
        <v>9050</v>
      </c>
      <c r="E137" s="44">
        <v>0</v>
      </c>
      <c r="F137" s="44">
        <v>10564</v>
      </c>
      <c r="G137" s="47">
        <f>SUM(C137:F137)</f>
        <v>191330</v>
      </c>
      <c r="H137" s="9"/>
      <c r="I137" s="9"/>
    </row>
    <row r="138" spans="2:9" ht="15">
      <c r="B138" s="46" t="s">
        <v>51</v>
      </c>
      <c r="C138" s="44">
        <v>6481</v>
      </c>
      <c r="D138" s="44">
        <v>3720</v>
      </c>
      <c r="E138" s="44">
        <v>17</v>
      </c>
      <c r="F138" s="44">
        <v>684</v>
      </c>
      <c r="G138" s="47">
        <f>SUM(C138:F138)</f>
        <v>10902</v>
      </c>
      <c r="H138" s="9"/>
      <c r="I138" s="9"/>
    </row>
    <row r="139" spans="1:9" ht="15">
      <c r="A139" s="4"/>
      <c r="B139" s="56"/>
      <c r="C139" s="56"/>
      <c r="D139" s="56"/>
      <c r="E139" s="56"/>
      <c r="F139" s="56"/>
      <c r="G139" s="56"/>
      <c r="H139" s="56"/>
      <c r="I139" s="9"/>
    </row>
    <row r="140" spans="2:9" ht="15">
      <c r="B140" s="60" t="s">
        <v>52</v>
      </c>
      <c r="C140" s="61"/>
      <c r="D140" s="61"/>
      <c r="E140" s="61"/>
      <c r="F140" s="61"/>
      <c r="G140" s="62"/>
      <c r="I140" s="9"/>
    </row>
    <row r="141" spans="2:9" ht="15">
      <c r="B141" s="46" t="s">
        <v>53</v>
      </c>
      <c r="C141" s="44">
        <v>82279</v>
      </c>
      <c r="D141" s="47">
        <v>0</v>
      </c>
      <c r="E141" s="44">
        <v>35168</v>
      </c>
      <c r="F141" s="27" t="s">
        <v>111</v>
      </c>
      <c r="G141" s="47">
        <f>SUM(C141:F141)</f>
        <v>117447</v>
      </c>
      <c r="H141" s="9"/>
      <c r="I141" s="9"/>
    </row>
    <row r="142" spans="1:8" ht="15">
      <c r="A142" s="4"/>
      <c r="B142" s="56"/>
      <c r="C142" s="56"/>
      <c r="D142" s="56"/>
      <c r="E142" s="56"/>
      <c r="F142" s="56"/>
      <c r="G142" s="56"/>
      <c r="H142" s="56"/>
    </row>
    <row r="143" spans="2:7" ht="21">
      <c r="B143" s="64" t="s">
        <v>89</v>
      </c>
      <c r="C143" s="65"/>
      <c r="D143" s="65"/>
      <c r="E143" s="65"/>
      <c r="F143" s="65"/>
      <c r="G143" s="66"/>
    </row>
    <row r="144" spans="2:7" ht="15">
      <c r="B144" s="60" t="s">
        <v>83</v>
      </c>
      <c r="C144" s="61"/>
      <c r="D144" s="61"/>
      <c r="E144" s="61"/>
      <c r="F144" s="61"/>
      <c r="G144" s="62"/>
    </row>
    <row r="145" spans="1:8" ht="15">
      <c r="A145" s="4"/>
      <c r="B145" s="67"/>
      <c r="C145" s="67"/>
      <c r="D145" s="67"/>
      <c r="E145" s="67"/>
      <c r="F145" s="67"/>
      <c r="G145" s="67"/>
      <c r="H145" s="67"/>
    </row>
    <row r="146" spans="2:7" ht="15">
      <c r="B146" s="63" t="s">
        <v>54</v>
      </c>
      <c r="C146" s="63"/>
      <c r="D146" s="63"/>
      <c r="E146" s="63"/>
      <c r="F146" s="63"/>
      <c r="G146" s="63"/>
    </row>
    <row r="147" spans="2:7" ht="15">
      <c r="B147" s="46" t="s">
        <v>55</v>
      </c>
      <c r="C147" s="44">
        <v>1062</v>
      </c>
      <c r="D147" s="47">
        <v>880</v>
      </c>
      <c r="E147" s="44">
        <v>43</v>
      </c>
      <c r="F147" s="44">
        <v>0</v>
      </c>
      <c r="G147" s="44">
        <f>SUM(C147:F147)</f>
        <v>1985</v>
      </c>
    </row>
    <row r="148" spans="2:7" ht="15">
      <c r="B148" s="46" t="s">
        <v>56</v>
      </c>
      <c r="C148" s="14">
        <v>21.619</v>
      </c>
      <c r="D148" s="14">
        <v>16.400667</v>
      </c>
      <c r="E148" s="14">
        <v>0.387</v>
      </c>
      <c r="F148" s="44">
        <v>0</v>
      </c>
      <c r="G148" s="14">
        <f>SUM(C148:F148)</f>
        <v>38.406667</v>
      </c>
    </row>
    <row r="149" spans="1:8" ht="15">
      <c r="A149" s="4"/>
      <c r="B149" s="56"/>
      <c r="C149" s="56"/>
      <c r="D149" s="56"/>
      <c r="E149" s="56"/>
      <c r="F149" s="56"/>
      <c r="G149" s="56"/>
      <c r="H149" s="56"/>
    </row>
    <row r="150" spans="2:7" ht="15">
      <c r="B150" s="63" t="s">
        <v>57</v>
      </c>
      <c r="C150" s="63"/>
      <c r="D150" s="63"/>
      <c r="E150" s="63"/>
      <c r="F150" s="63"/>
      <c r="G150" s="63"/>
    </row>
    <row r="151" spans="2:8" ht="15">
      <c r="B151" s="46" t="s">
        <v>58</v>
      </c>
      <c r="C151" s="46">
        <v>0</v>
      </c>
      <c r="D151" s="46">
        <v>176</v>
      </c>
      <c r="E151" s="40">
        <v>9</v>
      </c>
      <c r="F151" s="44">
        <v>0</v>
      </c>
      <c r="G151" s="44">
        <f>SUM(C151:F151)</f>
        <v>185</v>
      </c>
      <c r="H151" s="30"/>
    </row>
    <row r="152" spans="2:8" ht="15">
      <c r="B152" s="46" t="s">
        <v>59</v>
      </c>
      <c r="C152" s="46">
        <v>0</v>
      </c>
      <c r="D152" s="46">
        <v>17.2</v>
      </c>
      <c r="E152" s="14">
        <v>0.185</v>
      </c>
      <c r="F152" s="44">
        <v>0</v>
      </c>
      <c r="G152" s="14">
        <f>SUM(C152:F152)</f>
        <v>17.384999999999998</v>
      </c>
      <c r="H152" s="30"/>
    </row>
    <row r="153" spans="1:8" ht="15">
      <c r="A153" s="4"/>
      <c r="B153" s="56"/>
      <c r="C153" s="56"/>
      <c r="D153" s="56"/>
      <c r="E153" s="56"/>
      <c r="F153" s="56"/>
      <c r="G153" s="56"/>
      <c r="H153" s="56"/>
    </row>
    <row r="154" spans="2:7" ht="15">
      <c r="B154" s="63" t="s">
        <v>62</v>
      </c>
      <c r="C154" s="63"/>
      <c r="D154" s="63"/>
      <c r="E154" s="63"/>
      <c r="F154" s="63"/>
      <c r="G154" s="63"/>
    </row>
    <row r="155" spans="2:8" ht="15">
      <c r="B155" s="46" t="s">
        <v>60</v>
      </c>
      <c r="C155" s="46">
        <v>24</v>
      </c>
      <c r="D155" s="47">
        <v>1414</v>
      </c>
      <c r="E155" s="46">
        <v>0</v>
      </c>
      <c r="F155" s="44">
        <v>38</v>
      </c>
      <c r="G155" s="44">
        <f>SUM(C155:F155)</f>
        <v>1476</v>
      </c>
      <c r="H155" s="30"/>
    </row>
    <row r="156" spans="2:8" ht="15">
      <c r="B156" s="46" t="s">
        <v>61</v>
      </c>
      <c r="C156" s="46">
        <v>1.44</v>
      </c>
      <c r="D156" s="14">
        <v>91.241</v>
      </c>
      <c r="E156" s="46">
        <v>0</v>
      </c>
      <c r="F156" s="14">
        <v>3.07</v>
      </c>
      <c r="G156" s="14">
        <f>SUM(C156:F156)</f>
        <v>95.75099999999999</v>
      </c>
      <c r="H156" s="30"/>
    </row>
    <row r="157" spans="1:8" ht="15">
      <c r="A157" s="4"/>
      <c r="B157" s="56"/>
      <c r="C157" s="56"/>
      <c r="D157" s="56"/>
      <c r="E157" s="56"/>
      <c r="F157" s="56"/>
      <c r="G157" s="56"/>
      <c r="H157" s="56"/>
    </row>
    <row r="158" spans="2:7" ht="15">
      <c r="B158" s="63" t="s">
        <v>74</v>
      </c>
      <c r="C158" s="63"/>
      <c r="D158" s="63"/>
      <c r="E158" s="63"/>
      <c r="F158" s="63"/>
      <c r="G158" s="63"/>
    </row>
    <row r="159" spans="2:7" ht="15">
      <c r="B159" s="25" t="s">
        <v>75</v>
      </c>
      <c r="C159" s="26">
        <v>1086</v>
      </c>
      <c r="D159" s="26">
        <v>2470</v>
      </c>
      <c r="E159" s="26">
        <v>52</v>
      </c>
      <c r="F159" s="26">
        <v>38</v>
      </c>
      <c r="G159" s="26">
        <f>SUM(C159:F159)</f>
        <v>3646</v>
      </c>
    </row>
    <row r="160" spans="2:7" ht="15">
      <c r="B160" s="25" t="s">
        <v>76</v>
      </c>
      <c r="C160" s="29">
        <v>23.059</v>
      </c>
      <c r="D160" s="29">
        <v>124.841667</v>
      </c>
      <c r="E160" s="29">
        <v>0.5720000000000001</v>
      </c>
      <c r="F160" s="29">
        <v>3.07</v>
      </c>
      <c r="G160" s="29">
        <f>SUM(C160:F160)</f>
        <v>151.542667</v>
      </c>
    </row>
    <row r="161" spans="1:8" ht="15">
      <c r="A161" s="4"/>
      <c r="B161" s="56"/>
      <c r="C161" s="56"/>
      <c r="D161" s="56"/>
      <c r="E161" s="56"/>
      <c r="F161" s="56"/>
      <c r="G161" s="56"/>
      <c r="H161" s="56"/>
    </row>
    <row r="162" spans="2:7" ht="15">
      <c r="B162" s="55" t="s">
        <v>63</v>
      </c>
      <c r="C162" s="55"/>
      <c r="D162" s="55"/>
      <c r="E162" s="55"/>
      <c r="F162" s="55"/>
      <c r="G162" s="55"/>
    </row>
    <row r="163" spans="2:7" ht="15">
      <c r="B163" s="20" t="s">
        <v>60</v>
      </c>
      <c r="C163" s="44">
        <v>4746</v>
      </c>
      <c r="D163" s="47">
        <v>23730</v>
      </c>
      <c r="E163" s="46">
        <v>3882</v>
      </c>
      <c r="F163" s="44">
        <v>70</v>
      </c>
      <c r="G163" s="44">
        <f>SUM(C163:F163)</f>
        <v>32428</v>
      </c>
    </row>
    <row r="164" spans="2:7" ht="15">
      <c r="B164" s="20" t="s">
        <v>61</v>
      </c>
      <c r="C164" s="14">
        <v>114.255959</v>
      </c>
      <c r="D164" s="14">
        <v>191.371854</v>
      </c>
      <c r="E164" s="14">
        <v>33.771867</v>
      </c>
      <c r="F164" s="14">
        <v>0.24032</v>
      </c>
      <c r="G164" s="14">
        <f>SUM(C164:F164)</f>
        <v>339.64</v>
      </c>
    </row>
    <row r="165" spans="1:7" ht="15">
      <c r="A165" s="4"/>
      <c r="B165" s="56"/>
      <c r="C165" s="56"/>
      <c r="D165" s="56"/>
      <c r="E165" s="56"/>
      <c r="F165" s="56"/>
      <c r="G165" s="56"/>
    </row>
    <row r="166" spans="2:7" ht="15">
      <c r="B166" s="60" t="s">
        <v>64</v>
      </c>
      <c r="C166" s="61"/>
      <c r="D166" s="61"/>
      <c r="E166" s="61"/>
      <c r="F166" s="61"/>
      <c r="G166" s="62"/>
    </row>
    <row r="167" spans="2:7" ht="15">
      <c r="B167" s="57" t="s">
        <v>65</v>
      </c>
      <c r="C167" s="58"/>
      <c r="D167" s="58"/>
      <c r="E167" s="58"/>
      <c r="F167" s="58"/>
      <c r="G167" s="59"/>
    </row>
    <row r="168" spans="2:7" ht="15">
      <c r="B168" s="46" t="s">
        <v>66</v>
      </c>
      <c r="C168" s="44">
        <v>242</v>
      </c>
      <c r="D168" s="47">
        <v>2986</v>
      </c>
      <c r="E168" s="44">
        <v>139</v>
      </c>
      <c r="F168" s="47">
        <v>30</v>
      </c>
      <c r="G168" s="44">
        <f>SUM(C168:F168)</f>
        <v>3397</v>
      </c>
    </row>
    <row r="169" spans="2:7" ht="15">
      <c r="B169" s="46" t="s">
        <v>67</v>
      </c>
      <c r="C169" s="14">
        <v>6.05</v>
      </c>
      <c r="D169" s="14">
        <v>110.384682</v>
      </c>
      <c r="E169" s="14">
        <v>2.78</v>
      </c>
      <c r="F169" s="14">
        <v>0.774</v>
      </c>
      <c r="G169" s="14">
        <f>SUM(C169:F169)</f>
        <v>119.988682</v>
      </c>
    </row>
    <row r="170" spans="1:7" ht="15">
      <c r="A170" s="4"/>
      <c r="B170" s="56"/>
      <c r="C170" s="56"/>
      <c r="D170" s="56"/>
      <c r="E170" s="56"/>
      <c r="F170" s="56"/>
      <c r="G170" s="56"/>
    </row>
    <row r="171" spans="2:7" ht="15">
      <c r="B171" s="57" t="s">
        <v>68</v>
      </c>
      <c r="C171" s="58"/>
      <c r="D171" s="58"/>
      <c r="E171" s="58"/>
      <c r="F171" s="58"/>
      <c r="G171" s="59"/>
    </row>
    <row r="172" spans="2:7" ht="15">
      <c r="B172" s="46" t="s">
        <v>69</v>
      </c>
      <c r="C172" s="44">
        <v>2277</v>
      </c>
      <c r="D172" s="47">
        <v>1284</v>
      </c>
      <c r="E172" s="44">
        <v>416</v>
      </c>
      <c r="F172" s="47">
        <v>87</v>
      </c>
      <c r="G172" s="44">
        <f>SUM(C172:F172)</f>
        <v>4064</v>
      </c>
    </row>
    <row r="173" spans="2:7" ht="15">
      <c r="B173" s="46" t="s">
        <v>67</v>
      </c>
      <c r="C173" s="14">
        <v>50.094</v>
      </c>
      <c r="D173" s="14">
        <v>26.817</v>
      </c>
      <c r="E173" s="14">
        <v>8.32</v>
      </c>
      <c r="F173" s="14">
        <v>2.001</v>
      </c>
      <c r="G173" s="14">
        <f>SUM(C173:F173)</f>
        <v>87.232</v>
      </c>
    </row>
    <row r="174" spans="1:8" ht="15">
      <c r="A174" s="4"/>
      <c r="B174" s="56"/>
      <c r="C174" s="56"/>
      <c r="D174" s="56"/>
      <c r="E174" s="56"/>
      <c r="F174" s="56"/>
      <c r="G174" s="56"/>
      <c r="H174" s="56"/>
    </row>
    <row r="175" spans="2:7" ht="15">
      <c r="B175" s="57" t="s">
        <v>70</v>
      </c>
      <c r="C175" s="58"/>
      <c r="D175" s="58"/>
      <c r="E175" s="58"/>
      <c r="F175" s="58"/>
      <c r="G175" s="59"/>
    </row>
    <row r="176" spans="2:7" ht="15">
      <c r="B176" s="46" t="s">
        <v>69</v>
      </c>
      <c r="C176" s="47">
        <v>265</v>
      </c>
      <c r="D176" s="47">
        <v>387</v>
      </c>
      <c r="E176" s="44">
        <v>228</v>
      </c>
      <c r="F176" s="47">
        <v>36</v>
      </c>
      <c r="G176" s="44">
        <f>SUM(C176:F176)</f>
        <v>916</v>
      </c>
    </row>
    <row r="177" spans="2:7" ht="15">
      <c r="B177" s="46" t="s">
        <v>67</v>
      </c>
      <c r="C177" s="14">
        <v>18.572</v>
      </c>
      <c r="D177" s="14">
        <v>30.93</v>
      </c>
      <c r="E177" s="14">
        <v>15.809411</v>
      </c>
      <c r="F177" s="14">
        <v>2.01915</v>
      </c>
      <c r="G177" s="14">
        <f>SUM(C177:F177)</f>
        <v>67.33056099999999</v>
      </c>
    </row>
    <row r="178" spans="1:8" ht="15">
      <c r="A178" s="4"/>
      <c r="B178" s="56"/>
      <c r="C178" s="56"/>
      <c r="D178" s="56"/>
      <c r="E178" s="56"/>
      <c r="F178" s="56"/>
      <c r="G178" s="56"/>
      <c r="H178" s="56"/>
    </row>
    <row r="179" spans="2:7" ht="15">
      <c r="B179" s="57" t="s">
        <v>71</v>
      </c>
      <c r="C179" s="58"/>
      <c r="D179" s="58"/>
      <c r="E179" s="58"/>
      <c r="F179" s="58"/>
      <c r="G179" s="59"/>
    </row>
    <row r="180" spans="2:7" ht="15">
      <c r="B180" s="46" t="s">
        <v>69</v>
      </c>
      <c r="C180" s="47">
        <v>424</v>
      </c>
      <c r="D180" s="47">
        <v>28</v>
      </c>
      <c r="E180" s="34">
        <v>0</v>
      </c>
      <c r="F180" s="47">
        <v>10</v>
      </c>
      <c r="G180" s="44">
        <f>SUM(C180:F180)</f>
        <v>462</v>
      </c>
    </row>
    <row r="181" spans="2:7" ht="15">
      <c r="B181" s="46" t="s">
        <v>67</v>
      </c>
      <c r="C181" s="14">
        <v>13.01</v>
      </c>
      <c r="D181" s="14">
        <v>1.2</v>
      </c>
      <c r="E181" s="34">
        <v>0</v>
      </c>
      <c r="F181" s="14">
        <v>0.53</v>
      </c>
      <c r="G181" s="14">
        <f>SUM(C181:F181)</f>
        <v>14.739999999999998</v>
      </c>
    </row>
    <row r="182" spans="1:8" ht="15">
      <c r="A182" s="4"/>
      <c r="B182" s="56"/>
      <c r="C182" s="56"/>
      <c r="D182" s="56"/>
      <c r="E182" s="56"/>
      <c r="F182" s="56"/>
      <c r="G182" s="56"/>
      <c r="H182" s="56"/>
    </row>
    <row r="183" spans="2:7" ht="15">
      <c r="B183" s="55" t="s">
        <v>77</v>
      </c>
      <c r="C183" s="55"/>
      <c r="D183" s="55"/>
      <c r="E183" s="55"/>
      <c r="F183" s="55"/>
      <c r="G183" s="55"/>
    </row>
    <row r="184" spans="2:7" ht="15">
      <c r="B184" s="25" t="s">
        <v>78</v>
      </c>
      <c r="C184" s="26">
        <v>3208</v>
      </c>
      <c r="D184" s="26">
        <v>4685</v>
      </c>
      <c r="E184" s="26">
        <v>783</v>
      </c>
      <c r="F184" s="26">
        <v>233</v>
      </c>
      <c r="G184" s="26">
        <f>SUM(C184:F184)</f>
        <v>8909</v>
      </c>
    </row>
    <row r="185" spans="2:7" ht="15">
      <c r="B185" s="25" t="s">
        <v>79</v>
      </c>
      <c r="C185" s="29">
        <v>87.726</v>
      </c>
      <c r="D185" s="29">
        <v>169.331682</v>
      </c>
      <c r="E185" s="29">
        <v>26.909411000000002</v>
      </c>
      <c r="F185" s="29">
        <v>5.56447</v>
      </c>
      <c r="G185" s="29">
        <f>SUM(C185:F185)</f>
        <v>289.531563</v>
      </c>
    </row>
    <row r="186" spans="1:8" ht="15">
      <c r="A186" s="4"/>
      <c r="B186" s="56"/>
      <c r="C186" s="56"/>
      <c r="D186" s="56"/>
      <c r="E186" s="56"/>
      <c r="F186" s="56"/>
      <c r="G186" s="56"/>
      <c r="H186" s="56"/>
    </row>
    <row r="187" spans="2:7" ht="15">
      <c r="B187" s="55" t="s">
        <v>72</v>
      </c>
      <c r="C187" s="55"/>
      <c r="D187" s="55"/>
      <c r="E187" s="55"/>
      <c r="F187" s="55"/>
      <c r="G187" s="55"/>
    </row>
    <row r="188" spans="2:7" ht="15">
      <c r="B188" s="20" t="s">
        <v>94</v>
      </c>
      <c r="C188" s="44">
        <v>217</v>
      </c>
      <c r="D188" s="47">
        <v>47506</v>
      </c>
      <c r="E188" s="44">
        <v>42</v>
      </c>
      <c r="F188" s="41">
        <v>0</v>
      </c>
      <c r="G188" s="44">
        <f>SUM(C188:F188)</f>
        <v>47765</v>
      </c>
    </row>
    <row r="189" spans="2:7" ht="15">
      <c r="B189" s="20" t="s">
        <v>95</v>
      </c>
      <c r="C189" s="14">
        <v>3.682104</v>
      </c>
      <c r="D189" s="14">
        <v>287.437524</v>
      </c>
      <c r="E189" s="14">
        <v>1.64</v>
      </c>
      <c r="F189" s="41">
        <v>0</v>
      </c>
      <c r="G189" s="14">
        <f>SUM(C189:F189)</f>
        <v>292.75962799999996</v>
      </c>
    </row>
    <row r="190" spans="1:8" ht="15">
      <c r="A190" s="4"/>
      <c r="B190" s="56"/>
      <c r="C190" s="56"/>
      <c r="D190" s="56"/>
      <c r="E190" s="56"/>
      <c r="F190" s="56"/>
      <c r="G190" s="56"/>
      <c r="H190" s="56"/>
    </row>
    <row r="191" spans="2:7" ht="15">
      <c r="B191" s="55" t="s">
        <v>73</v>
      </c>
      <c r="C191" s="55"/>
      <c r="D191" s="55"/>
      <c r="E191" s="55"/>
      <c r="F191" s="55"/>
      <c r="G191" s="55"/>
    </row>
    <row r="192" spans="2:7" ht="15">
      <c r="B192" s="25" t="s">
        <v>96</v>
      </c>
      <c r="C192" s="45">
        <v>9257</v>
      </c>
      <c r="D192" s="45">
        <v>78391</v>
      </c>
      <c r="E192" s="45">
        <v>4759</v>
      </c>
      <c r="F192" s="45">
        <v>271</v>
      </c>
      <c r="G192" s="45">
        <f>SUM(C192:F192)</f>
        <v>92678</v>
      </c>
    </row>
    <row r="193" spans="2:7" ht="15">
      <c r="B193" s="25" t="s">
        <v>97</v>
      </c>
      <c r="C193" s="29">
        <v>228.723063</v>
      </c>
      <c r="D193" s="29">
        <v>772.9827270000001</v>
      </c>
      <c r="E193" s="29">
        <v>62.89327800000001</v>
      </c>
      <c r="F193" s="29">
        <v>8.63447</v>
      </c>
      <c r="G193" s="29">
        <f>SUM(C193:F193)</f>
        <v>1073.233538</v>
      </c>
    </row>
    <row r="194" s="1" customFormat="1" ht="15">
      <c r="G194" s="9"/>
    </row>
    <row r="195" spans="3:7" s="1" customFormat="1" ht="15">
      <c r="C195" s="9"/>
      <c r="G195" s="9"/>
    </row>
    <row r="196" s="1" customFormat="1" ht="15">
      <c r="G196" s="9"/>
    </row>
    <row r="197" spans="2:7" s="1" customFormat="1" ht="15">
      <c r="B197" s="1" t="s">
        <v>110</v>
      </c>
      <c r="C197" s="10"/>
      <c r="G197" s="9"/>
    </row>
  </sheetData>
  <sheetProtection/>
  <mergeCells count="81">
    <mergeCell ref="C2:G2"/>
    <mergeCell ref="B4:G4"/>
    <mergeCell ref="B5:G5"/>
    <mergeCell ref="B9:G9"/>
    <mergeCell ref="B10:G10"/>
    <mergeCell ref="B11:G11"/>
    <mergeCell ref="B17:G17"/>
    <mergeCell ref="B18:G18"/>
    <mergeCell ref="B20:G20"/>
    <mergeCell ref="B28:H28"/>
    <mergeCell ref="B29:G29"/>
    <mergeCell ref="B31:H31"/>
    <mergeCell ref="B32:G32"/>
    <mergeCell ref="B36:H36"/>
    <mergeCell ref="B37:G37"/>
    <mergeCell ref="B38:G38"/>
    <mergeCell ref="B41:H41"/>
    <mergeCell ref="B42:G42"/>
    <mergeCell ref="B45:H45"/>
    <mergeCell ref="B46:G46"/>
    <mergeCell ref="B49:H49"/>
    <mergeCell ref="B50:G50"/>
    <mergeCell ref="B51:H51"/>
    <mergeCell ref="B52:G52"/>
    <mergeCell ref="B53:G53"/>
    <mergeCell ref="B59:G59"/>
    <mergeCell ref="B65:G65"/>
    <mergeCell ref="B71:G71"/>
    <mergeCell ref="B77:H77"/>
    <mergeCell ref="B78:G78"/>
    <mergeCell ref="B79:G79"/>
    <mergeCell ref="B85:G85"/>
    <mergeCell ref="B91:G91"/>
    <mergeCell ref="B97:G97"/>
    <mergeCell ref="B103:H103"/>
    <mergeCell ref="B104:G104"/>
    <mergeCell ref="B105:G105"/>
    <mergeCell ref="B109:G109"/>
    <mergeCell ref="B113:I113"/>
    <mergeCell ref="B114:G114"/>
    <mergeCell ref="B118:G118"/>
    <mergeCell ref="B122:H122"/>
    <mergeCell ref="B123:G123"/>
    <mergeCell ref="B125:G125"/>
    <mergeCell ref="B127:H127"/>
    <mergeCell ref="B128:G128"/>
    <mergeCell ref="B131:H131"/>
    <mergeCell ref="B132:G132"/>
    <mergeCell ref="B134:H134"/>
    <mergeCell ref="B135:G135"/>
    <mergeCell ref="B136:G136"/>
    <mergeCell ref="B139:H139"/>
    <mergeCell ref="B140:G140"/>
    <mergeCell ref="B142:H142"/>
    <mergeCell ref="B143:G143"/>
    <mergeCell ref="B144:G144"/>
    <mergeCell ref="B145:H145"/>
    <mergeCell ref="B146:G146"/>
    <mergeCell ref="B149:H149"/>
    <mergeCell ref="B150:G150"/>
    <mergeCell ref="B153:H153"/>
    <mergeCell ref="B154:G154"/>
    <mergeCell ref="B157:H157"/>
    <mergeCell ref="B158:G158"/>
    <mergeCell ref="B161:H161"/>
    <mergeCell ref="B162:G162"/>
    <mergeCell ref="B165:G165"/>
    <mergeCell ref="B166:G166"/>
    <mergeCell ref="B167:G167"/>
    <mergeCell ref="B170:G170"/>
    <mergeCell ref="B171:G171"/>
    <mergeCell ref="B174:H174"/>
    <mergeCell ref="B187:G187"/>
    <mergeCell ref="B190:H190"/>
    <mergeCell ref="B191:G191"/>
    <mergeCell ref="B175:G175"/>
    <mergeCell ref="B178:H178"/>
    <mergeCell ref="B179:G179"/>
    <mergeCell ref="B182:H182"/>
    <mergeCell ref="B183:G183"/>
    <mergeCell ref="B186:H186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7"/>
  <sheetViews>
    <sheetView zoomScale="70" zoomScaleNormal="70" zoomScalePageLayoutView="0" workbookViewId="0" topLeftCell="A61">
      <selection activeCell="G76" sqref="G76"/>
    </sheetView>
  </sheetViews>
  <sheetFormatPr defaultColWidth="11.421875" defaultRowHeight="15"/>
  <cols>
    <col min="1" max="1" width="11.421875" style="1" customWidth="1"/>
    <col min="2" max="2" width="75.140625" style="0" bestFit="1" customWidth="1"/>
    <col min="3" max="3" width="25.00390625" style="0" customWidth="1"/>
    <col min="4" max="4" width="22.7109375" style="0" customWidth="1"/>
    <col min="5" max="5" width="24.140625" style="0" bestFit="1" customWidth="1"/>
    <col min="6" max="6" width="22.00390625" style="0" bestFit="1" customWidth="1"/>
    <col min="7" max="7" width="22.00390625" style="9" customWidth="1"/>
    <col min="8" max="8" width="11.421875" style="1" customWidth="1"/>
    <col min="9" max="9" width="14.7109375" style="1" bestFit="1" customWidth="1"/>
    <col min="10" max="56" width="11.421875" style="1" customWidth="1"/>
  </cols>
  <sheetData>
    <row r="1" spans="1:6" ht="15">
      <c r="A1" s="1" t="s">
        <v>108</v>
      </c>
      <c r="B1" s="1"/>
      <c r="C1" s="1"/>
      <c r="D1" s="1"/>
      <c r="E1" s="1"/>
      <c r="F1" s="1"/>
    </row>
    <row r="2" spans="2:7" ht="21">
      <c r="B2" s="1"/>
      <c r="C2" s="79" t="s">
        <v>4</v>
      </c>
      <c r="D2" s="80"/>
      <c r="E2" s="80"/>
      <c r="F2" s="80"/>
      <c r="G2" s="81"/>
    </row>
    <row r="3" spans="2:7" ht="21">
      <c r="B3" s="1"/>
      <c r="C3" s="7" t="s">
        <v>0</v>
      </c>
      <c r="D3" s="7" t="s">
        <v>1</v>
      </c>
      <c r="E3" s="8" t="s">
        <v>2</v>
      </c>
      <c r="F3" s="7" t="s">
        <v>3</v>
      </c>
      <c r="G3" s="22" t="s">
        <v>98</v>
      </c>
    </row>
    <row r="4" spans="2:7" ht="21">
      <c r="B4" s="64" t="s">
        <v>80</v>
      </c>
      <c r="C4" s="65"/>
      <c r="D4" s="65"/>
      <c r="E4" s="65"/>
      <c r="F4" s="65"/>
      <c r="G4" s="66"/>
    </row>
    <row r="5" spans="2:7" ht="15">
      <c r="B5" s="60" t="s">
        <v>11</v>
      </c>
      <c r="C5" s="61"/>
      <c r="D5" s="61"/>
      <c r="E5" s="61"/>
      <c r="F5" s="61"/>
      <c r="G5" s="62"/>
    </row>
    <row r="6" spans="2:7" ht="15">
      <c r="B6" s="6" t="s">
        <v>5</v>
      </c>
      <c r="C6" s="18">
        <v>53494</v>
      </c>
      <c r="D6" s="18">
        <v>10186</v>
      </c>
      <c r="E6" s="18">
        <v>13953</v>
      </c>
      <c r="F6" s="52">
        <v>8241</v>
      </c>
      <c r="G6" s="18">
        <f>SUM(C6:F6)</f>
        <v>85874</v>
      </c>
    </row>
    <row r="7" spans="2:7" ht="15">
      <c r="B7" s="46" t="s">
        <v>6</v>
      </c>
      <c r="C7" s="18">
        <v>308</v>
      </c>
      <c r="D7" s="18">
        <v>250</v>
      </c>
      <c r="E7" s="18">
        <v>11</v>
      </c>
      <c r="F7" s="52">
        <v>0</v>
      </c>
      <c r="G7" s="18">
        <f>SUM(C7:F7)</f>
        <v>569</v>
      </c>
    </row>
    <row r="8" spans="2:7" ht="15">
      <c r="B8" s="25" t="s">
        <v>7</v>
      </c>
      <c r="C8" s="36">
        <v>53802</v>
      </c>
      <c r="D8" s="36">
        <v>10436</v>
      </c>
      <c r="E8" s="36">
        <v>13964</v>
      </c>
      <c r="F8" s="36">
        <v>8241</v>
      </c>
      <c r="G8" s="36">
        <f>SUM(C8:F8)</f>
        <v>86443</v>
      </c>
    </row>
    <row r="9" spans="2:7" ht="15">
      <c r="B9" s="56"/>
      <c r="C9" s="56"/>
      <c r="D9" s="56"/>
      <c r="E9" s="56"/>
      <c r="F9" s="56"/>
      <c r="G9" s="56"/>
    </row>
    <row r="10" spans="2:7" ht="15">
      <c r="B10" s="60" t="s">
        <v>12</v>
      </c>
      <c r="C10" s="61"/>
      <c r="D10" s="61"/>
      <c r="E10" s="61"/>
      <c r="F10" s="61"/>
      <c r="G10" s="62"/>
    </row>
    <row r="11" spans="2:7" ht="15">
      <c r="B11" s="57" t="s">
        <v>33</v>
      </c>
      <c r="C11" s="58"/>
      <c r="D11" s="58"/>
      <c r="E11" s="58"/>
      <c r="F11" s="58"/>
      <c r="G11" s="59"/>
    </row>
    <row r="12" spans="2:7" ht="15">
      <c r="B12" s="23" t="s">
        <v>10</v>
      </c>
      <c r="C12" s="18">
        <v>970477</v>
      </c>
      <c r="D12" s="18">
        <v>178199</v>
      </c>
      <c r="E12" s="24">
        <v>71996</v>
      </c>
      <c r="F12" s="24">
        <v>30507</v>
      </c>
      <c r="G12" s="24">
        <f>SUM(C12:F12)</f>
        <v>1251179</v>
      </c>
    </row>
    <row r="13" spans="2:7" ht="15">
      <c r="B13" s="23" t="s">
        <v>9</v>
      </c>
      <c r="C13" s="18">
        <v>2122563</v>
      </c>
      <c r="D13" s="18">
        <v>562378</v>
      </c>
      <c r="E13" s="24">
        <v>289207</v>
      </c>
      <c r="F13" s="24">
        <v>138790</v>
      </c>
      <c r="G13" s="24">
        <f>SUM(C13:F13)</f>
        <v>3112938</v>
      </c>
    </row>
    <row r="14" spans="2:7" ht="15">
      <c r="B14" s="25" t="s">
        <v>8</v>
      </c>
      <c r="C14" s="26">
        <v>3093040</v>
      </c>
      <c r="D14" s="26">
        <v>998053</v>
      </c>
      <c r="E14" s="26">
        <v>361203</v>
      </c>
      <c r="F14" s="26">
        <v>169297</v>
      </c>
      <c r="G14" s="26">
        <f>SUM(C14:F14)</f>
        <v>4621593</v>
      </c>
    </row>
    <row r="15" spans="2:7" ht="15">
      <c r="B15" s="25" t="s">
        <v>90</v>
      </c>
      <c r="C15" s="26">
        <v>329816</v>
      </c>
      <c r="D15" s="26">
        <v>121591</v>
      </c>
      <c r="E15" s="26">
        <v>1325</v>
      </c>
      <c r="F15" s="26">
        <v>0</v>
      </c>
      <c r="G15" s="26">
        <f>SUM(C15:F15)</f>
        <v>452732</v>
      </c>
    </row>
    <row r="16" spans="2:7" ht="15">
      <c r="B16" s="25" t="s">
        <v>34</v>
      </c>
      <c r="C16" s="26">
        <v>3422856</v>
      </c>
      <c r="D16" s="26">
        <v>1119644</v>
      </c>
      <c r="E16" s="26">
        <v>362528</v>
      </c>
      <c r="F16" s="26">
        <v>169297</v>
      </c>
      <c r="G16" s="26">
        <f>SUM(C16:F16)</f>
        <v>5074325</v>
      </c>
    </row>
    <row r="17" spans="2:7" ht="15">
      <c r="B17" s="56"/>
      <c r="C17" s="56"/>
      <c r="D17" s="56"/>
      <c r="E17" s="56"/>
      <c r="F17" s="56"/>
      <c r="G17" s="56"/>
    </row>
    <row r="18" spans="2:7" ht="15">
      <c r="B18" s="57" t="s">
        <v>87</v>
      </c>
      <c r="C18" s="58"/>
      <c r="D18" s="58"/>
      <c r="E18" s="58"/>
      <c r="F18" s="58"/>
      <c r="G18" s="59"/>
    </row>
    <row r="19" spans="2:7" ht="15">
      <c r="B19" s="20" t="s">
        <v>35</v>
      </c>
      <c r="C19" s="44">
        <v>5151</v>
      </c>
      <c r="D19" s="44">
        <v>2601</v>
      </c>
      <c r="E19" s="34">
        <v>0</v>
      </c>
      <c r="F19" s="34">
        <v>0</v>
      </c>
      <c r="G19" s="34">
        <f>SUM(C19:F19)</f>
        <v>7752</v>
      </c>
    </row>
    <row r="20" spans="2:7" ht="15">
      <c r="B20" s="78"/>
      <c r="C20" s="78"/>
      <c r="D20" s="78"/>
      <c r="E20" s="78"/>
      <c r="F20" s="78"/>
      <c r="G20" s="78"/>
    </row>
    <row r="21" spans="2:7" ht="15">
      <c r="B21" s="25" t="s">
        <v>36</v>
      </c>
      <c r="C21" s="26">
        <v>3428007</v>
      </c>
      <c r="D21" s="26">
        <v>1122245</v>
      </c>
      <c r="E21" s="26">
        <v>362528</v>
      </c>
      <c r="F21" s="26">
        <v>169297</v>
      </c>
      <c r="G21" s="26">
        <f>SUM(C21:F21)</f>
        <v>5082077</v>
      </c>
    </row>
    <row r="22" spans="2:6" ht="15">
      <c r="B22" s="1"/>
      <c r="C22" s="1"/>
      <c r="D22" s="1"/>
      <c r="E22" s="1"/>
      <c r="F22" s="1"/>
    </row>
    <row r="23" spans="2:7" ht="15">
      <c r="B23" s="33" t="s">
        <v>99</v>
      </c>
      <c r="C23" s="11"/>
      <c r="D23" s="11"/>
      <c r="E23" s="11"/>
      <c r="F23" s="11"/>
      <c r="G23" s="12"/>
    </row>
    <row r="24" spans="2:7" ht="15">
      <c r="B24" s="25" t="s">
        <v>100</v>
      </c>
      <c r="C24" s="26">
        <v>450937</v>
      </c>
      <c r="D24" s="26">
        <v>261176</v>
      </c>
      <c r="E24" s="26">
        <v>126887</v>
      </c>
      <c r="F24" s="26">
        <v>26926</v>
      </c>
      <c r="G24" s="26">
        <f>SUM(C24:F24)</f>
        <v>865926</v>
      </c>
    </row>
    <row r="25" spans="2:6" ht="15">
      <c r="B25" s="1"/>
      <c r="C25" s="1"/>
      <c r="D25" s="1"/>
      <c r="E25" s="1"/>
      <c r="F25" s="1"/>
    </row>
    <row r="26" spans="2:7" ht="15">
      <c r="B26" s="33" t="s">
        <v>101</v>
      </c>
      <c r="C26" s="11"/>
      <c r="D26" s="11"/>
      <c r="E26" s="11"/>
      <c r="F26" s="11"/>
      <c r="G26" s="12"/>
    </row>
    <row r="27" spans="2:7" ht="15">
      <c r="B27" s="25" t="s">
        <v>102</v>
      </c>
      <c r="C27" s="26">
        <v>3878944</v>
      </c>
      <c r="D27" s="26">
        <v>1383421</v>
      </c>
      <c r="E27" s="26">
        <v>489415</v>
      </c>
      <c r="F27" s="26">
        <v>196223</v>
      </c>
      <c r="G27" s="26">
        <f>SUM(C27:F27)</f>
        <v>5948003</v>
      </c>
    </row>
    <row r="28" spans="2:8" ht="15">
      <c r="B28" s="56"/>
      <c r="C28" s="56"/>
      <c r="D28" s="56"/>
      <c r="E28" s="56"/>
      <c r="F28" s="56"/>
      <c r="G28" s="56"/>
      <c r="H28" s="56"/>
    </row>
    <row r="29" spans="2:7" ht="15">
      <c r="B29" s="60" t="s">
        <v>13</v>
      </c>
      <c r="C29" s="61"/>
      <c r="D29" s="61"/>
      <c r="E29" s="61"/>
      <c r="F29" s="61"/>
      <c r="G29" s="62"/>
    </row>
    <row r="30" spans="2:7" ht="15">
      <c r="B30" s="46" t="s">
        <v>14</v>
      </c>
      <c r="C30" s="47">
        <v>1436171</v>
      </c>
      <c r="D30" s="47">
        <v>319869</v>
      </c>
      <c r="E30" s="44">
        <v>222096</v>
      </c>
      <c r="F30" s="47">
        <v>23959</v>
      </c>
      <c r="G30" s="47">
        <f>SUM(C30:F30)</f>
        <v>2002095</v>
      </c>
    </row>
    <row r="31" spans="2:8" ht="15">
      <c r="B31" s="56"/>
      <c r="C31" s="56"/>
      <c r="D31" s="56"/>
      <c r="E31" s="56"/>
      <c r="F31" s="56"/>
      <c r="G31" s="56"/>
      <c r="H31" s="56"/>
    </row>
    <row r="32" spans="2:7" ht="15">
      <c r="B32" s="60" t="s">
        <v>84</v>
      </c>
      <c r="C32" s="61"/>
      <c r="D32" s="61"/>
      <c r="E32" s="61"/>
      <c r="F32" s="61"/>
      <c r="G32" s="62"/>
    </row>
    <row r="33" spans="2:7" ht="15">
      <c r="B33" s="46" t="s">
        <v>103</v>
      </c>
      <c r="C33" s="47">
        <v>2078658665851</v>
      </c>
      <c r="D33" s="47">
        <v>454354860275</v>
      </c>
      <c r="E33" s="47">
        <v>195553101112</v>
      </c>
      <c r="F33" s="47">
        <v>57828670329</v>
      </c>
      <c r="G33" s="47">
        <f>SUM(C33:F33)</f>
        <v>2786395297567</v>
      </c>
    </row>
    <row r="34" spans="2:7" ht="15">
      <c r="B34" s="46" t="s">
        <v>104</v>
      </c>
      <c r="C34" s="47">
        <v>112443213760</v>
      </c>
      <c r="D34" s="47">
        <f>201467*D24</f>
        <v>52618345192</v>
      </c>
      <c r="E34" s="47">
        <v>17145011000</v>
      </c>
      <c r="F34" s="47">
        <v>3131034800</v>
      </c>
      <c r="G34" s="47">
        <f>SUM(C34:F34)</f>
        <v>185337604752</v>
      </c>
    </row>
    <row r="35" spans="2:7" ht="15">
      <c r="B35" s="25" t="s">
        <v>105</v>
      </c>
      <c r="C35" s="26">
        <v>2191101879611</v>
      </c>
      <c r="D35" s="26">
        <v>454355061742</v>
      </c>
      <c r="E35" s="26">
        <v>212698112112</v>
      </c>
      <c r="F35" s="26">
        <v>60959705129</v>
      </c>
      <c r="G35" s="26">
        <f>SUM(C35:F35)</f>
        <v>2919114758594</v>
      </c>
    </row>
    <row r="36" spans="2:8" ht="15">
      <c r="B36" s="56"/>
      <c r="C36" s="56"/>
      <c r="D36" s="56"/>
      <c r="E36" s="56"/>
      <c r="F36" s="56"/>
      <c r="G36" s="56"/>
      <c r="H36" s="56"/>
    </row>
    <row r="37" spans="2:7" ht="21">
      <c r="B37" s="64" t="s">
        <v>81</v>
      </c>
      <c r="C37" s="65"/>
      <c r="D37" s="65"/>
      <c r="E37" s="65"/>
      <c r="F37" s="65"/>
      <c r="G37" s="66"/>
    </row>
    <row r="38" spans="2:7" ht="15">
      <c r="B38" s="60" t="s">
        <v>15</v>
      </c>
      <c r="C38" s="61"/>
      <c r="D38" s="61"/>
      <c r="E38" s="61"/>
      <c r="F38" s="61"/>
      <c r="G38" s="62"/>
    </row>
    <row r="39" spans="2:9" ht="15">
      <c r="B39" s="46" t="s">
        <v>16</v>
      </c>
      <c r="C39" s="44">
        <v>394141</v>
      </c>
      <c r="D39" s="44">
        <v>210122</v>
      </c>
      <c r="E39" s="44">
        <v>165560</v>
      </c>
      <c r="F39" s="44">
        <v>25739</v>
      </c>
      <c r="G39" s="44">
        <f>SUM(C39:F39)</f>
        <v>795562</v>
      </c>
      <c r="H39" s="9"/>
      <c r="I39" s="9"/>
    </row>
    <row r="40" spans="2:9" ht="15">
      <c r="B40" s="46" t="s">
        <v>17</v>
      </c>
      <c r="C40" s="44">
        <v>2011</v>
      </c>
      <c r="D40" s="14">
        <v>912.0451949999999</v>
      </c>
      <c r="E40" s="44">
        <v>745</v>
      </c>
      <c r="F40" s="14">
        <v>144.371117</v>
      </c>
      <c r="G40" s="14">
        <f>SUM(C40:F40)</f>
        <v>3812.416312</v>
      </c>
      <c r="H40" s="9"/>
      <c r="I40" s="9"/>
    </row>
    <row r="41" spans="1:9" ht="15">
      <c r="A41" s="4"/>
      <c r="B41" s="56"/>
      <c r="C41" s="56"/>
      <c r="D41" s="56"/>
      <c r="E41" s="56"/>
      <c r="F41" s="56"/>
      <c r="G41" s="56"/>
      <c r="H41" s="56"/>
      <c r="I41" s="9"/>
    </row>
    <row r="42" spans="2:9" ht="15">
      <c r="B42" s="55" t="s">
        <v>18</v>
      </c>
      <c r="C42" s="55"/>
      <c r="D42" s="55"/>
      <c r="E42" s="55"/>
      <c r="F42" s="55"/>
      <c r="G42" s="55"/>
      <c r="I42" s="9"/>
    </row>
    <row r="43" spans="2:9" ht="15">
      <c r="B43" s="46" t="s">
        <v>19</v>
      </c>
      <c r="C43" s="44">
        <v>156</v>
      </c>
      <c r="D43" s="44">
        <v>168</v>
      </c>
      <c r="E43" s="44">
        <v>55</v>
      </c>
      <c r="F43" s="44">
        <v>4</v>
      </c>
      <c r="G43" s="44">
        <f>SUM(C43:F43)</f>
        <v>383</v>
      </c>
      <c r="H43" s="9"/>
      <c r="I43" s="9"/>
    </row>
    <row r="44" spans="2:9" ht="15">
      <c r="B44" s="46" t="s">
        <v>20</v>
      </c>
      <c r="C44" s="14">
        <v>1.9</v>
      </c>
      <c r="D44" s="14">
        <v>1.687711</v>
      </c>
      <c r="E44" s="14">
        <v>0.7</v>
      </c>
      <c r="F44" s="14">
        <v>0.176322</v>
      </c>
      <c r="G44" s="14">
        <f>SUM(C44:F44)</f>
        <v>4.464033</v>
      </c>
      <c r="H44" s="9"/>
      <c r="I44" s="9"/>
    </row>
    <row r="45" spans="1:9" ht="15">
      <c r="A45" s="4"/>
      <c r="B45" s="56"/>
      <c r="C45" s="56"/>
      <c r="D45" s="56"/>
      <c r="E45" s="56"/>
      <c r="F45" s="56"/>
      <c r="G45" s="56"/>
      <c r="H45" s="56"/>
      <c r="I45" s="9"/>
    </row>
    <row r="46" spans="2:9" ht="15">
      <c r="B46" s="55" t="s">
        <v>21</v>
      </c>
      <c r="C46" s="55"/>
      <c r="D46" s="55"/>
      <c r="E46" s="55"/>
      <c r="F46" s="55"/>
      <c r="G46" s="55"/>
      <c r="I46" s="9"/>
    </row>
    <row r="47" spans="2:9" ht="15">
      <c r="B47" s="46" t="s">
        <v>22</v>
      </c>
      <c r="C47" s="47">
        <v>97524</v>
      </c>
      <c r="D47" s="47">
        <v>58388</v>
      </c>
      <c r="E47" s="47">
        <v>10060</v>
      </c>
      <c r="F47" s="47">
        <v>6446</v>
      </c>
      <c r="G47" s="47">
        <f>SUM(C47:F47)</f>
        <v>172418</v>
      </c>
      <c r="H47" s="9"/>
      <c r="I47" s="9"/>
    </row>
    <row r="48" spans="2:9" ht="15">
      <c r="B48" s="46" t="s">
        <v>23</v>
      </c>
      <c r="C48" s="47">
        <v>34598</v>
      </c>
      <c r="D48" s="14">
        <v>11739.456736000002</v>
      </c>
      <c r="E48" s="47">
        <v>3695</v>
      </c>
      <c r="F48" s="14">
        <v>972.02</v>
      </c>
      <c r="G48" s="14">
        <f>SUM(C48:F48)</f>
        <v>51004.476736</v>
      </c>
      <c r="H48" s="9"/>
      <c r="I48" s="9"/>
    </row>
    <row r="49" spans="1:8" ht="15">
      <c r="A49" s="4"/>
      <c r="B49" s="56"/>
      <c r="C49" s="56"/>
      <c r="D49" s="56"/>
      <c r="E49" s="56"/>
      <c r="F49" s="56"/>
      <c r="G49" s="56"/>
      <c r="H49" s="56"/>
    </row>
    <row r="50" spans="2:7" ht="21">
      <c r="B50" s="64" t="s">
        <v>82</v>
      </c>
      <c r="C50" s="65"/>
      <c r="D50" s="65"/>
      <c r="E50" s="65"/>
      <c r="F50" s="65"/>
      <c r="G50" s="66"/>
    </row>
    <row r="51" spans="1:8" ht="15">
      <c r="A51" s="4"/>
      <c r="B51" s="77"/>
      <c r="C51" s="77"/>
      <c r="D51" s="77"/>
      <c r="E51" s="77"/>
      <c r="F51" s="77"/>
      <c r="G51" s="77"/>
      <c r="H51" s="77"/>
    </row>
    <row r="52" spans="2:7" ht="15">
      <c r="B52" s="55" t="s">
        <v>92</v>
      </c>
      <c r="C52" s="55"/>
      <c r="D52" s="55"/>
      <c r="E52" s="55"/>
      <c r="F52" s="55"/>
      <c r="G52" s="55"/>
    </row>
    <row r="53" spans="2:7" ht="15">
      <c r="B53" s="70" t="s">
        <v>24</v>
      </c>
      <c r="C53" s="70"/>
      <c r="D53" s="70"/>
      <c r="E53" s="70"/>
      <c r="F53" s="70"/>
      <c r="G53" s="70"/>
    </row>
    <row r="54" spans="2:7" ht="15">
      <c r="B54" s="46" t="s">
        <v>25</v>
      </c>
      <c r="C54" s="47">
        <v>125482</v>
      </c>
      <c r="D54" s="47">
        <v>10935</v>
      </c>
      <c r="E54" s="47">
        <v>3414</v>
      </c>
      <c r="F54" s="44">
        <v>749</v>
      </c>
      <c r="G54" s="47">
        <f aca="true" t="shared" si="0" ref="G54:G70">SUM(C54:F54)</f>
        <v>140580</v>
      </c>
    </row>
    <row r="55" spans="2:7" ht="15">
      <c r="B55" s="46" t="s">
        <v>26</v>
      </c>
      <c r="C55" s="47">
        <v>43777.424177</v>
      </c>
      <c r="D55" s="47">
        <v>16686.629142999936</v>
      </c>
      <c r="E55" s="47">
        <v>4298.852707</v>
      </c>
      <c r="F55" s="44">
        <v>695</v>
      </c>
      <c r="G55" s="47">
        <f t="shared" si="0"/>
        <v>65457.90602699993</v>
      </c>
    </row>
    <row r="56" spans="2:7" ht="15">
      <c r="B56" s="46" t="s">
        <v>27</v>
      </c>
      <c r="C56" s="47">
        <v>9.324899188728264</v>
      </c>
      <c r="D56" s="47">
        <v>40.46739629658946</v>
      </c>
      <c r="E56" s="47">
        <v>25</v>
      </c>
      <c r="F56" s="44">
        <v>19</v>
      </c>
      <c r="G56" s="47">
        <f>AVERAGE(C56:F56)</f>
        <v>23.44807387132943</v>
      </c>
    </row>
    <row r="57" spans="2:7" ht="15">
      <c r="B57" s="46" t="s">
        <v>28</v>
      </c>
      <c r="C57" s="47">
        <v>991251</v>
      </c>
      <c r="D57" s="47">
        <v>311323</v>
      </c>
      <c r="E57" s="47">
        <v>86500</v>
      </c>
      <c r="F57" s="44">
        <v>27969</v>
      </c>
      <c r="G57" s="47">
        <f t="shared" si="0"/>
        <v>1417043</v>
      </c>
    </row>
    <row r="58" spans="2:7" ht="15">
      <c r="B58" s="46" t="s">
        <v>109</v>
      </c>
      <c r="C58" s="16">
        <v>1038848.41584</v>
      </c>
      <c r="D58" s="16">
        <v>334430.541931</v>
      </c>
      <c r="E58" s="47">
        <v>90408.921289</v>
      </c>
      <c r="F58" s="44">
        <v>26557</v>
      </c>
      <c r="G58" s="16">
        <f t="shared" si="0"/>
        <v>1490244.87906</v>
      </c>
    </row>
    <row r="59" spans="2:7" ht="15">
      <c r="B59" s="63" t="s">
        <v>29</v>
      </c>
      <c r="C59" s="63"/>
      <c r="D59" s="63"/>
      <c r="E59" s="63"/>
      <c r="F59" s="63"/>
      <c r="G59" s="63"/>
    </row>
    <row r="60" spans="2:7" ht="15">
      <c r="B60" s="46" t="s">
        <v>25</v>
      </c>
      <c r="C60" s="27">
        <v>0</v>
      </c>
      <c r="D60" s="20">
        <v>0</v>
      </c>
      <c r="E60" s="27">
        <v>0</v>
      </c>
      <c r="F60" s="27">
        <v>0</v>
      </c>
      <c r="G60" s="47">
        <f t="shared" si="0"/>
        <v>0</v>
      </c>
    </row>
    <row r="61" spans="2:7" ht="15">
      <c r="B61" s="46" t="s">
        <v>26</v>
      </c>
      <c r="C61" s="27">
        <v>0</v>
      </c>
      <c r="D61" s="20">
        <v>0</v>
      </c>
      <c r="E61" s="27">
        <v>0</v>
      </c>
      <c r="F61" s="27">
        <v>0</v>
      </c>
      <c r="G61" s="16">
        <f t="shared" si="0"/>
        <v>0</v>
      </c>
    </row>
    <row r="62" spans="2:7" ht="15">
      <c r="B62" s="46" t="s">
        <v>27</v>
      </c>
      <c r="C62" s="27">
        <v>0</v>
      </c>
      <c r="D62" s="21">
        <v>0</v>
      </c>
      <c r="E62" s="27">
        <v>0</v>
      </c>
      <c r="F62" s="27">
        <v>0</v>
      </c>
      <c r="G62" s="47">
        <f>AVERAGE(C62:F62)</f>
        <v>0</v>
      </c>
    </row>
    <row r="63" spans="2:7" ht="15">
      <c r="B63" s="46" t="s">
        <v>28</v>
      </c>
      <c r="C63" s="27">
        <v>0</v>
      </c>
      <c r="D63" s="20">
        <v>18</v>
      </c>
      <c r="E63" s="27">
        <v>0</v>
      </c>
      <c r="F63" s="27">
        <v>0</v>
      </c>
      <c r="G63" s="47">
        <f t="shared" si="0"/>
        <v>18</v>
      </c>
    </row>
    <row r="64" spans="2:7" ht="15">
      <c r="B64" s="46" t="s">
        <v>109</v>
      </c>
      <c r="C64" s="27">
        <v>0</v>
      </c>
      <c r="D64" s="16">
        <v>23.502909</v>
      </c>
      <c r="E64" s="27">
        <v>0</v>
      </c>
      <c r="F64" s="27">
        <v>0</v>
      </c>
      <c r="G64" s="16">
        <f t="shared" si="0"/>
        <v>23.502909</v>
      </c>
    </row>
    <row r="65" spans="2:7" ht="15">
      <c r="B65" s="70" t="s">
        <v>31</v>
      </c>
      <c r="C65" s="70"/>
      <c r="D65" s="70"/>
      <c r="E65" s="70"/>
      <c r="F65" s="70"/>
      <c r="G65" s="70"/>
    </row>
    <row r="66" spans="2:7" ht="15">
      <c r="B66" s="46" t="s">
        <v>25</v>
      </c>
      <c r="C66" s="44">
        <v>5904</v>
      </c>
      <c r="D66" s="44">
        <v>3339</v>
      </c>
      <c r="E66" s="44">
        <v>1907</v>
      </c>
      <c r="F66" s="44">
        <v>78</v>
      </c>
      <c r="G66" s="44">
        <f t="shared" si="0"/>
        <v>11228</v>
      </c>
    </row>
    <row r="67" spans="2:7" ht="15">
      <c r="B67" s="46" t="s">
        <v>26</v>
      </c>
      <c r="C67" s="44">
        <v>2459.942173</v>
      </c>
      <c r="D67" s="44">
        <v>3058.0067460000064</v>
      </c>
      <c r="E67" s="44">
        <v>1409.718493</v>
      </c>
      <c r="F67" s="44">
        <v>28</v>
      </c>
      <c r="G67" s="44">
        <f t="shared" si="0"/>
        <v>6955.667412000006</v>
      </c>
    </row>
    <row r="68" spans="2:7" ht="15">
      <c r="B68" s="46" t="s">
        <v>27</v>
      </c>
      <c r="C68" s="44">
        <v>27.786924119241192</v>
      </c>
      <c r="D68" s="44">
        <v>51.06014662761637</v>
      </c>
      <c r="E68" s="44">
        <v>41</v>
      </c>
      <c r="F68" s="44">
        <v>50</v>
      </c>
      <c r="G68" s="44">
        <f>AVERAGE(C68:F68)</f>
        <v>42.46176768671439</v>
      </c>
    </row>
    <row r="69" spans="2:7" ht="15">
      <c r="B69" s="46" t="s">
        <v>28</v>
      </c>
      <c r="C69" s="44">
        <v>143216</v>
      </c>
      <c r="D69" s="44">
        <v>193255</v>
      </c>
      <c r="E69" s="44">
        <v>38957</v>
      </c>
      <c r="F69" s="44">
        <v>12724</v>
      </c>
      <c r="G69" s="44">
        <f t="shared" si="0"/>
        <v>388152</v>
      </c>
    </row>
    <row r="70" spans="2:7" ht="15">
      <c r="B70" s="46" t="s">
        <v>109</v>
      </c>
      <c r="C70" s="16">
        <v>92463.961237</v>
      </c>
      <c r="D70" s="16">
        <v>123402.133822</v>
      </c>
      <c r="E70" s="44">
        <v>18038.791078</v>
      </c>
      <c r="F70" s="44">
        <v>3830</v>
      </c>
      <c r="G70" s="16">
        <f t="shared" si="0"/>
        <v>237734.88613700002</v>
      </c>
    </row>
    <row r="71" spans="2:7" ht="15">
      <c r="B71" s="74" t="s">
        <v>32</v>
      </c>
      <c r="C71" s="75"/>
      <c r="D71" s="75"/>
      <c r="E71" s="75"/>
      <c r="F71" s="75"/>
      <c r="G71" s="76"/>
    </row>
    <row r="72" spans="2:7" ht="15">
      <c r="B72" s="25" t="s">
        <v>25</v>
      </c>
      <c r="C72" s="26">
        <v>131386</v>
      </c>
      <c r="D72" s="26">
        <v>14274</v>
      </c>
      <c r="E72" s="26">
        <v>5321</v>
      </c>
      <c r="F72" s="26">
        <v>827</v>
      </c>
      <c r="G72" s="26">
        <f>SUM(C72:F72)</f>
        <v>151808</v>
      </c>
    </row>
    <row r="73" spans="2:7" ht="15">
      <c r="B73" s="25" t="s">
        <v>26</v>
      </c>
      <c r="C73" s="26">
        <v>46237.366350000004</v>
      </c>
      <c r="D73" s="26">
        <v>19744.635888999943</v>
      </c>
      <c r="E73" s="26">
        <v>5708.5712</v>
      </c>
      <c r="F73" s="26">
        <v>723</v>
      </c>
      <c r="G73" s="29">
        <f>SUM(C73:F73)</f>
        <v>72413.57343899996</v>
      </c>
    </row>
    <row r="74" spans="2:7" ht="15">
      <c r="B74" s="25" t="s">
        <v>27</v>
      </c>
      <c r="C74" s="26">
        <v>18.55591165398473</v>
      </c>
      <c r="D74" s="26">
        <v>30.509180974735276</v>
      </c>
      <c r="E74" s="26">
        <v>31</v>
      </c>
      <c r="F74" s="26">
        <v>19</v>
      </c>
      <c r="G74" s="26">
        <f>AVERAGE(C74:F74)</f>
        <v>24.766273157180002</v>
      </c>
    </row>
    <row r="75" spans="2:7" ht="15">
      <c r="B75" s="25" t="s">
        <v>28</v>
      </c>
      <c r="C75" s="26">
        <v>1134467</v>
      </c>
      <c r="D75" s="26">
        <v>504596</v>
      </c>
      <c r="E75" s="26">
        <v>125457</v>
      </c>
      <c r="F75" s="26">
        <v>40693</v>
      </c>
      <c r="G75" s="26">
        <f>SUM(C75:F75)</f>
        <v>1805213</v>
      </c>
    </row>
    <row r="76" spans="2:7" ht="15">
      <c r="B76" s="25" t="s">
        <v>109</v>
      </c>
      <c r="C76" s="29">
        <v>1131312.377077</v>
      </c>
      <c r="D76" s="29">
        <v>457856.178662</v>
      </c>
      <c r="E76" s="26">
        <v>108447.712367</v>
      </c>
      <c r="F76" s="26">
        <v>30387</v>
      </c>
      <c r="G76" s="29">
        <f>SUM(C76:F76)</f>
        <v>1728003.268106</v>
      </c>
    </row>
    <row r="77" spans="1:8" ht="15">
      <c r="A77" s="4"/>
      <c r="B77" s="56"/>
      <c r="C77" s="56"/>
      <c r="D77" s="56"/>
      <c r="E77" s="56"/>
      <c r="F77" s="56"/>
      <c r="G77" s="56"/>
      <c r="H77" s="56"/>
    </row>
    <row r="78" spans="2:7" ht="15">
      <c r="B78" s="60" t="s">
        <v>30</v>
      </c>
      <c r="C78" s="61"/>
      <c r="D78" s="61"/>
      <c r="E78" s="61"/>
      <c r="F78" s="61"/>
      <c r="G78" s="62"/>
    </row>
    <row r="79" spans="2:7" ht="15">
      <c r="B79" s="71" t="s">
        <v>24</v>
      </c>
      <c r="C79" s="72"/>
      <c r="D79" s="72"/>
      <c r="E79" s="72"/>
      <c r="F79" s="72"/>
      <c r="G79" s="73"/>
    </row>
    <row r="80" spans="2:7" ht="15">
      <c r="B80" s="46" t="s">
        <v>25</v>
      </c>
      <c r="C80" s="27">
        <v>12</v>
      </c>
      <c r="D80" s="27">
        <v>0</v>
      </c>
      <c r="E80" s="27">
        <v>0</v>
      </c>
      <c r="F80" s="27" t="s">
        <v>111</v>
      </c>
      <c r="G80" s="27">
        <f>SUM(C80:F80)</f>
        <v>12</v>
      </c>
    </row>
    <row r="81" spans="2:7" ht="15">
      <c r="B81" s="46" t="s">
        <v>26</v>
      </c>
      <c r="C81" s="35">
        <v>310.649671</v>
      </c>
      <c r="D81" s="35">
        <v>0</v>
      </c>
      <c r="E81" s="35">
        <v>0</v>
      </c>
      <c r="F81" s="35" t="s">
        <v>111</v>
      </c>
      <c r="G81" s="35">
        <f>SUM(C81:F81)</f>
        <v>310.649671</v>
      </c>
    </row>
    <row r="82" spans="2:7" ht="15">
      <c r="B82" s="46" t="s">
        <v>27</v>
      </c>
      <c r="C82" s="35">
        <v>300</v>
      </c>
      <c r="D82" s="35">
        <v>0</v>
      </c>
      <c r="E82" s="35">
        <v>0</v>
      </c>
      <c r="F82" s="35" t="s">
        <v>111</v>
      </c>
      <c r="G82" s="35">
        <f>AVERAGE(C82:F82)</f>
        <v>100</v>
      </c>
    </row>
    <row r="83" spans="2:7" ht="15">
      <c r="B83" s="46" t="s">
        <v>28</v>
      </c>
      <c r="C83" s="35">
        <v>1045</v>
      </c>
      <c r="D83" s="35">
        <v>150</v>
      </c>
      <c r="E83" s="35">
        <v>7</v>
      </c>
      <c r="F83" s="35">
        <v>1</v>
      </c>
      <c r="G83" s="35">
        <f>SUM(C83:F83)</f>
        <v>1203</v>
      </c>
    </row>
    <row r="84" spans="2:7" ht="15">
      <c r="B84" s="46" t="s">
        <v>109</v>
      </c>
      <c r="C84" s="16">
        <v>20347.181889</v>
      </c>
      <c r="D84" s="35">
        <v>1900</v>
      </c>
      <c r="E84" s="35">
        <v>91</v>
      </c>
      <c r="F84" s="16">
        <v>15.888650702351558</v>
      </c>
      <c r="G84" s="16">
        <f>SUM(C84:F84)</f>
        <v>22354.070539702352</v>
      </c>
    </row>
    <row r="85" spans="2:7" ht="15">
      <c r="B85" s="71" t="s">
        <v>29</v>
      </c>
      <c r="C85" s="72"/>
      <c r="D85" s="72"/>
      <c r="E85" s="72"/>
      <c r="F85" s="72"/>
      <c r="G85" s="73"/>
    </row>
    <row r="86" spans="2:7" ht="15">
      <c r="B86" s="46" t="s">
        <v>25</v>
      </c>
      <c r="C86" s="27">
        <v>0</v>
      </c>
      <c r="D86" s="27">
        <v>0</v>
      </c>
      <c r="E86" s="27">
        <v>0</v>
      </c>
      <c r="F86" s="27" t="s">
        <v>111</v>
      </c>
      <c r="G86" s="44">
        <f>SUM(C86:F86)</f>
        <v>0</v>
      </c>
    </row>
    <row r="87" spans="2:7" ht="15">
      <c r="B87" s="46" t="s">
        <v>26</v>
      </c>
      <c r="C87" s="27">
        <v>0</v>
      </c>
      <c r="D87" s="27">
        <v>0</v>
      </c>
      <c r="E87" s="35">
        <v>0</v>
      </c>
      <c r="F87" s="27" t="s">
        <v>111</v>
      </c>
      <c r="G87" s="44">
        <f>SUM(C87:F87)</f>
        <v>0</v>
      </c>
    </row>
    <row r="88" spans="2:7" ht="15">
      <c r="B88" s="46" t="s">
        <v>27</v>
      </c>
      <c r="C88" s="27">
        <v>0</v>
      </c>
      <c r="D88" s="27">
        <v>0</v>
      </c>
      <c r="E88" s="35">
        <v>0</v>
      </c>
      <c r="F88" s="27" t="s">
        <v>111</v>
      </c>
      <c r="G88" s="44">
        <f>AVERAGE(C88:F88)</f>
        <v>0</v>
      </c>
    </row>
    <row r="89" spans="2:7" ht="15">
      <c r="B89" s="46" t="s">
        <v>28</v>
      </c>
      <c r="C89" s="27">
        <v>0</v>
      </c>
      <c r="D89" s="27">
        <v>0</v>
      </c>
      <c r="E89" s="35">
        <v>7</v>
      </c>
      <c r="F89" s="27" t="s">
        <v>111</v>
      </c>
      <c r="G89" s="44">
        <f>SUM(C89:F89)</f>
        <v>7</v>
      </c>
    </row>
    <row r="90" spans="2:7" ht="15">
      <c r="B90" s="46" t="s">
        <v>109</v>
      </c>
      <c r="C90" s="27">
        <v>0</v>
      </c>
      <c r="D90" s="27">
        <v>0</v>
      </c>
      <c r="E90" s="35">
        <v>91</v>
      </c>
      <c r="F90" s="27" t="s">
        <v>111</v>
      </c>
      <c r="G90" s="44">
        <f>SUM(C90:F90)</f>
        <v>91</v>
      </c>
    </row>
    <row r="91" spans="2:7" ht="15">
      <c r="B91" s="71" t="s">
        <v>31</v>
      </c>
      <c r="C91" s="72"/>
      <c r="D91" s="72"/>
      <c r="E91" s="72"/>
      <c r="F91" s="72"/>
      <c r="G91" s="73"/>
    </row>
    <row r="92" spans="2:7" ht="15">
      <c r="B92" s="46" t="s">
        <v>25</v>
      </c>
      <c r="C92" s="46">
        <v>0</v>
      </c>
      <c r="D92" s="27">
        <v>0</v>
      </c>
      <c r="E92" s="27">
        <v>0</v>
      </c>
      <c r="F92" s="27" t="s">
        <v>111</v>
      </c>
      <c r="G92" s="44">
        <f>SUM(C92:F92)</f>
        <v>0</v>
      </c>
    </row>
    <row r="93" spans="2:7" ht="15">
      <c r="B93" s="46" t="s">
        <v>26</v>
      </c>
      <c r="C93" s="43">
        <v>0</v>
      </c>
      <c r="D93" s="27">
        <v>0</v>
      </c>
      <c r="E93" s="35">
        <v>0</v>
      </c>
      <c r="F93" s="27" t="s">
        <v>111</v>
      </c>
      <c r="G93" s="44">
        <f>SUM(C93:F93)</f>
        <v>0</v>
      </c>
    </row>
    <row r="94" spans="2:7" ht="15">
      <c r="B94" s="46" t="s">
        <v>27</v>
      </c>
      <c r="C94" s="49">
        <v>0</v>
      </c>
      <c r="D94" s="27">
        <v>0</v>
      </c>
      <c r="E94" s="35">
        <v>0</v>
      </c>
      <c r="F94" s="27" t="s">
        <v>111</v>
      </c>
      <c r="G94" s="44">
        <f>AVERAGE(C94:F94)</f>
        <v>0</v>
      </c>
    </row>
    <row r="95" spans="2:7" ht="15">
      <c r="B95" s="46" t="s">
        <v>28</v>
      </c>
      <c r="C95" s="49">
        <v>15</v>
      </c>
      <c r="D95" s="27">
        <v>0</v>
      </c>
      <c r="E95" s="35">
        <v>7</v>
      </c>
      <c r="F95" s="27" t="s">
        <v>111</v>
      </c>
      <c r="G95" s="44">
        <f>SUM(C95:F95)</f>
        <v>22</v>
      </c>
    </row>
    <row r="96" spans="2:7" ht="15">
      <c r="B96" s="46" t="s">
        <v>109</v>
      </c>
      <c r="C96" s="14">
        <v>226.63415</v>
      </c>
      <c r="D96" s="27">
        <v>0</v>
      </c>
      <c r="E96" s="35">
        <v>91</v>
      </c>
      <c r="F96" s="27" t="s">
        <v>111</v>
      </c>
      <c r="G96" s="14">
        <f>SUM(C96:F96)</f>
        <v>317.63415</v>
      </c>
    </row>
    <row r="97" spans="2:7" ht="15">
      <c r="B97" s="74" t="s">
        <v>91</v>
      </c>
      <c r="C97" s="75"/>
      <c r="D97" s="75"/>
      <c r="E97" s="75"/>
      <c r="F97" s="75"/>
      <c r="G97" s="76"/>
    </row>
    <row r="98" spans="2:7" ht="15">
      <c r="B98" s="25" t="s">
        <v>25</v>
      </c>
      <c r="C98" s="26">
        <v>12</v>
      </c>
      <c r="D98" s="25">
        <v>0</v>
      </c>
      <c r="E98" s="26">
        <v>0</v>
      </c>
      <c r="F98" s="28" t="s">
        <v>111</v>
      </c>
      <c r="G98" s="26">
        <f>SUM(C98:F98)</f>
        <v>12</v>
      </c>
    </row>
    <row r="99" spans="2:7" ht="15">
      <c r="B99" s="25" t="s">
        <v>26</v>
      </c>
      <c r="C99" s="26">
        <v>310.649671</v>
      </c>
      <c r="D99" s="25">
        <v>0</v>
      </c>
      <c r="E99" s="26">
        <v>0</v>
      </c>
      <c r="F99" s="28" t="s">
        <v>111</v>
      </c>
      <c r="G99" s="29">
        <f>SUM(C99:F99)</f>
        <v>310.649671</v>
      </c>
    </row>
    <row r="100" spans="2:7" ht="15">
      <c r="B100" s="25" t="s">
        <v>27</v>
      </c>
      <c r="C100" s="26">
        <v>300</v>
      </c>
      <c r="D100" s="25">
        <v>0</v>
      </c>
      <c r="E100" s="26">
        <v>0</v>
      </c>
      <c r="F100" s="28" t="s">
        <v>111</v>
      </c>
      <c r="G100" s="26">
        <f>AVERAGE(C100:F100)</f>
        <v>100</v>
      </c>
    </row>
    <row r="101" spans="2:7" ht="15">
      <c r="B101" s="25" t="s">
        <v>28</v>
      </c>
      <c r="C101" s="26">
        <v>1060</v>
      </c>
      <c r="D101" s="25">
        <v>150</v>
      </c>
      <c r="E101" s="25">
        <v>7</v>
      </c>
      <c r="F101" s="39">
        <v>1</v>
      </c>
      <c r="G101" s="26">
        <f>SUM(C101:F101)</f>
        <v>1218</v>
      </c>
    </row>
    <row r="102" spans="2:7" ht="15">
      <c r="B102" s="25" t="s">
        <v>109</v>
      </c>
      <c r="C102" s="29">
        <v>20573.816039</v>
      </c>
      <c r="D102" s="25">
        <v>1900</v>
      </c>
      <c r="E102" s="25">
        <v>91</v>
      </c>
      <c r="F102" s="29">
        <v>15.888650702351558</v>
      </c>
      <c r="G102" s="29">
        <f>SUM(C102:F102)</f>
        <v>22580.704689702354</v>
      </c>
    </row>
    <row r="103" spans="1:8" ht="15">
      <c r="A103" s="4"/>
      <c r="B103" s="56"/>
      <c r="C103" s="56"/>
      <c r="D103" s="56"/>
      <c r="E103" s="56"/>
      <c r="F103" s="56"/>
      <c r="G103" s="56"/>
      <c r="H103" s="56"/>
    </row>
    <row r="104" spans="2:7" ht="15">
      <c r="B104" s="55" t="s">
        <v>41</v>
      </c>
      <c r="C104" s="55"/>
      <c r="D104" s="55"/>
      <c r="E104" s="55"/>
      <c r="F104" s="55"/>
      <c r="G104" s="55"/>
    </row>
    <row r="105" spans="2:7" ht="15">
      <c r="B105" s="70" t="s">
        <v>40</v>
      </c>
      <c r="C105" s="70"/>
      <c r="D105" s="70"/>
      <c r="E105" s="70"/>
      <c r="F105" s="70"/>
      <c r="G105" s="70"/>
    </row>
    <row r="106" spans="2:7" ht="15">
      <c r="B106" s="46" t="s">
        <v>37</v>
      </c>
      <c r="C106" s="16">
        <v>2.17</v>
      </c>
      <c r="D106" s="19">
        <v>2.738935721812428</v>
      </c>
      <c r="E106" s="19">
        <v>2.69</v>
      </c>
      <c r="F106" s="19">
        <v>2.48</v>
      </c>
      <c r="G106" s="19">
        <f>AVERAGE(C106:F106)</f>
        <v>2.519733930453107</v>
      </c>
    </row>
    <row r="107" spans="2:7" ht="15">
      <c r="B107" s="46" t="s">
        <v>38</v>
      </c>
      <c r="C107" s="16">
        <v>2.2</v>
      </c>
      <c r="D107" s="19">
        <v>2.569117647058782</v>
      </c>
      <c r="E107" s="46">
        <v>2.52</v>
      </c>
      <c r="F107" s="19">
        <v>2.48</v>
      </c>
      <c r="G107" s="19">
        <f>AVERAGE(C107:F107)</f>
        <v>2.4422794117646958</v>
      </c>
    </row>
    <row r="108" spans="2:7" ht="15">
      <c r="B108" s="46" t="s">
        <v>39</v>
      </c>
      <c r="C108" s="16">
        <v>2.2</v>
      </c>
      <c r="D108" s="19">
        <v>2.352568940493438</v>
      </c>
      <c r="E108" s="46">
        <v>2.3</v>
      </c>
      <c r="F108" s="19">
        <v>2.48</v>
      </c>
      <c r="G108" s="19">
        <f>AVERAGE(C108:F108)</f>
        <v>2.3331422351233595</v>
      </c>
    </row>
    <row r="109" spans="2:7" ht="15">
      <c r="B109" s="70" t="s">
        <v>85</v>
      </c>
      <c r="C109" s="70"/>
      <c r="D109" s="70"/>
      <c r="E109" s="70"/>
      <c r="F109" s="70"/>
      <c r="G109" s="70"/>
    </row>
    <row r="110" spans="2:7" ht="15">
      <c r="B110" s="46" t="s">
        <v>37</v>
      </c>
      <c r="C110" s="16">
        <v>0.99</v>
      </c>
      <c r="D110" s="19">
        <v>0.9899999999999995</v>
      </c>
      <c r="E110" s="46">
        <v>1.84</v>
      </c>
      <c r="F110" s="19">
        <v>1.97</v>
      </c>
      <c r="G110" s="19">
        <f>AVERAGE(C110:F110)</f>
        <v>1.4474999999999998</v>
      </c>
    </row>
    <row r="111" spans="2:7" ht="15">
      <c r="B111" s="46" t="s">
        <v>38</v>
      </c>
      <c r="C111" s="16">
        <v>1.85</v>
      </c>
      <c r="D111" s="19">
        <v>1.8800000000000006</v>
      </c>
      <c r="E111" s="46">
        <v>1.77</v>
      </c>
      <c r="F111" s="19">
        <v>1.97</v>
      </c>
      <c r="G111" s="19">
        <f>AVERAGE(C111:F111)</f>
        <v>1.8675</v>
      </c>
    </row>
    <row r="112" spans="2:7" ht="15">
      <c r="B112" s="46" t="s">
        <v>39</v>
      </c>
      <c r="C112" s="16">
        <v>1.88</v>
      </c>
      <c r="D112" s="19">
        <v>1.8073076923076934</v>
      </c>
      <c r="E112" s="19">
        <v>1.71</v>
      </c>
      <c r="F112" s="19">
        <v>1.97</v>
      </c>
      <c r="G112" s="19">
        <f>AVERAGE(C112:F112)</f>
        <v>1.8418269230769233</v>
      </c>
    </row>
    <row r="113" spans="1:9" ht="15">
      <c r="A113" s="4"/>
      <c r="B113" s="56"/>
      <c r="C113" s="56"/>
      <c r="D113" s="56"/>
      <c r="E113" s="56"/>
      <c r="F113" s="56"/>
      <c r="G113" s="56"/>
      <c r="H113" s="56"/>
      <c r="I113" s="56"/>
    </row>
    <row r="114" spans="2:7" ht="15">
      <c r="B114" s="70" t="s">
        <v>42</v>
      </c>
      <c r="C114" s="70"/>
      <c r="D114" s="70"/>
      <c r="E114" s="70"/>
      <c r="F114" s="70"/>
      <c r="G114" s="70"/>
    </row>
    <row r="115" spans="2:7" ht="15">
      <c r="B115" s="46" t="s">
        <v>37</v>
      </c>
      <c r="C115" s="16">
        <v>1.39</v>
      </c>
      <c r="D115" s="19">
        <v>1.7765369649805411</v>
      </c>
      <c r="E115" s="46">
        <v>1.76</v>
      </c>
      <c r="F115" s="19">
        <v>1.65</v>
      </c>
      <c r="G115" s="19">
        <f>AVERAGE(C115:F115)</f>
        <v>1.6441342412451352</v>
      </c>
    </row>
    <row r="116" spans="2:7" ht="15">
      <c r="B116" s="46" t="s">
        <v>38</v>
      </c>
      <c r="C116" s="16">
        <v>1.49</v>
      </c>
      <c r="D116" s="19">
        <v>1.8500000000000045</v>
      </c>
      <c r="E116" s="46">
        <v>1.75</v>
      </c>
      <c r="F116" s="19">
        <v>1.69</v>
      </c>
      <c r="G116" s="19">
        <f>AVERAGE(C116:F116)</f>
        <v>1.6950000000000012</v>
      </c>
    </row>
    <row r="117" spans="2:7" ht="15">
      <c r="B117" s="46" t="s">
        <v>39</v>
      </c>
      <c r="C117" s="16">
        <v>1.59</v>
      </c>
      <c r="D117" s="19">
        <v>1.7858612580834516</v>
      </c>
      <c r="E117" s="19">
        <v>1.7</v>
      </c>
      <c r="F117" s="19">
        <v>1.89</v>
      </c>
      <c r="G117" s="19">
        <f>AVERAGE(C117:F117)</f>
        <v>1.741465314520863</v>
      </c>
    </row>
    <row r="118" spans="2:7" ht="15">
      <c r="B118" s="71" t="s">
        <v>86</v>
      </c>
      <c r="C118" s="72"/>
      <c r="D118" s="72"/>
      <c r="E118" s="72"/>
      <c r="F118" s="72"/>
      <c r="G118" s="73"/>
    </row>
    <row r="119" spans="2:7" ht="15">
      <c r="B119" s="46" t="s">
        <v>37</v>
      </c>
      <c r="C119" s="16">
        <v>0.69</v>
      </c>
      <c r="D119" s="46">
        <v>0.77</v>
      </c>
      <c r="E119" s="46">
        <v>0</v>
      </c>
      <c r="F119" s="19">
        <v>0.79</v>
      </c>
      <c r="G119" s="19">
        <f>AVERAGE(C119:F119)</f>
        <v>0.5625</v>
      </c>
    </row>
    <row r="120" spans="2:7" ht="15">
      <c r="B120" s="46" t="s">
        <v>38</v>
      </c>
      <c r="C120" s="16">
        <v>1.09</v>
      </c>
      <c r="D120" s="19">
        <v>1</v>
      </c>
      <c r="E120" s="46">
        <v>1.73</v>
      </c>
      <c r="F120" s="19">
        <v>1.69</v>
      </c>
      <c r="G120" s="19">
        <f>AVERAGE(C120:F120)</f>
        <v>1.3775</v>
      </c>
    </row>
    <row r="121" spans="2:7" ht="15">
      <c r="B121" s="46" t="s">
        <v>39</v>
      </c>
      <c r="C121" s="16">
        <v>1.29</v>
      </c>
      <c r="D121" s="19">
        <v>1.47</v>
      </c>
      <c r="E121" s="19">
        <v>1.74</v>
      </c>
      <c r="F121" s="19">
        <v>1.89</v>
      </c>
      <c r="G121" s="19">
        <f>AVERAGE(C121:F121)</f>
        <v>1.5975</v>
      </c>
    </row>
    <row r="122" spans="1:8" ht="15">
      <c r="A122" s="4"/>
      <c r="B122" s="56"/>
      <c r="C122" s="56"/>
      <c r="D122" s="56"/>
      <c r="E122" s="56"/>
      <c r="F122" s="56"/>
      <c r="G122" s="56"/>
      <c r="H122" s="56"/>
    </row>
    <row r="123" spans="2:7" ht="15">
      <c r="B123" s="60" t="s">
        <v>43</v>
      </c>
      <c r="C123" s="61"/>
      <c r="D123" s="61"/>
      <c r="E123" s="61"/>
      <c r="F123" s="61"/>
      <c r="G123" s="62"/>
    </row>
    <row r="124" spans="2:8" ht="15">
      <c r="B124" s="2" t="s">
        <v>106</v>
      </c>
      <c r="C124" s="16">
        <v>5.647702407002326</v>
      </c>
      <c r="D124" s="17">
        <v>0</v>
      </c>
      <c r="E124" s="37">
        <v>0</v>
      </c>
      <c r="F124" s="27" t="s">
        <v>111</v>
      </c>
      <c r="G124" s="16">
        <f>AVERAGE(C124:F124)</f>
        <v>1.8825674690007752</v>
      </c>
      <c r="H124" s="3"/>
    </row>
    <row r="125" spans="2:7" ht="15">
      <c r="B125" s="60" t="s">
        <v>93</v>
      </c>
      <c r="C125" s="61"/>
      <c r="D125" s="61"/>
      <c r="E125" s="61"/>
      <c r="F125" s="61"/>
      <c r="G125" s="62"/>
    </row>
    <row r="126" spans="2:7" ht="15">
      <c r="B126" s="5" t="s">
        <v>107</v>
      </c>
      <c r="C126" s="16">
        <v>1.9376111664332687</v>
      </c>
      <c r="D126" s="16">
        <v>2.0692256092939108</v>
      </c>
      <c r="E126" s="17">
        <v>2.251118</v>
      </c>
      <c r="F126" s="17">
        <v>2.27</v>
      </c>
      <c r="G126" s="16">
        <f>AVERAGE(C126:F126)</f>
        <v>2.131988693931795</v>
      </c>
    </row>
    <row r="127" spans="1:8" ht="15">
      <c r="A127" s="4"/>
      <c r="B127" s="69"/>
      <c r="C127" s="69"/>
      <c r="D127" s="69"/>
      <c r="E127" s="69"/>
      <c r="F127" s="69"/>
      <c r="G127" s="69"/>
      <c r="H127" s="69"/>
    </row>
    <row r="128" spans="2:7" ht="15">
      <c r="B128" s="55" t="s">
        <v>44</v>
      </c>
      <c r="C128" s="55"/>
      <c r="D128" s="55"/>
      <c r="E128" s="55"/>
      <c r="F128" s="55"/>
      <c r="G128" s="55"/>
    </row>
    <row r="129" spans="2:7" ht="15">
      <c r="B129" s="46" t="s">
        <v>45</v>
      </c>
      <c r="C129" s="44">
        <v>342992</v>
      </c>
      <c r="D129" s="47">
        <v>38298</v>
      </c>
      <c r="E129" s="44">
        <v>8523</v>
      </c>
      <c r="F129" s="46">
        <v>632</v>
      </c>
      <c r="G129" s="44">
        <f>SUM(C129:F129)</f>
        <v>390445</v>
      </c>
    </row>
    <row r="130" spans="2:7" ht="15">
      <c r="B130" s="46" t="s">
        <v>46</v>
      </c>
      <c r="C130" s="14">
        <v>178149.763009</v>
      </c>
      <c r="D130" s="14">
        <v>5498.830483</v>
      </c>
      <c r="E130" s="44">
        <v>1245</v>
      </c>
      <c r="F130" s="14">
        <v>69.24951</v>
      </c>
      <c r="G130" s="14">
        <f>SUM(C130:F130)</f>
        <v>184962.84300199998</v>
      </c>
    </row>
    <row r="131" spans="1:8" ht="15">
      <c r="A131" s="4"/>
      <c r="B131" s="56"/>
      <c r="C131" s="56"/>
      <c r="D131" s="56"/>
      <c r="E131" s="56"/>
      <c r="F131" s="56"/>
      <c r="G131" s="56"/>
      <c r="H131" s="56"/>
    </row>
    <row r="132" spans="2:7" ht="15">
      <c r="B132" s="55" t="s">
        <v>47</v>
      </c>
      <c r="C132" s="55"/>
      <c r="D132" s="55"/>
      <c r="E132" s="55"/>
      <c r="F132" s="55"/>
      <c r="G132" s="55"/>
    </row>
    <row r="133" spans="2:7" ht="15">
      <c r="B133" s="46" t="s">
        <v>48</v>
      </c>
      <c r="C133" s="48">
        <v>1070062</v>
      </c>
      <c r="D133" s="47">
        <v>386548</v>
      </c>
      <c r="E133" s="47">
        <v>173253</v>
      </c>
      <c r="F133" s="47">
        <v>502807.40424892126</v>
      </c>
      <c r="G133" s="44">
        <f>SUM(C133:F133)</f>
        <v>2132670.404248921</v>
      </c>
    </row>
    <row r="134" spans="1:8" ht="15">
      <c r="A134" s="4"/>
      <c r="B134" s="56"/>
      <c r="C134" s="56"/>
      <c r="D134" s="56"/>
      <c r="E134" s="56"/>
      <c r="F134" s="56"/>
      <c r="G134" s="56"/>
      <c r="H134" s="56"/>
    </row>
    <row r="135" spans="2:7" ht="21">
      <c r="B135" s="68" t="s">
        <v>88</v>
      </c>
      <c r="C135" s="68"/>
      <c r="D135" s="68"/>
      <c r="E135" s="68"/>
      <c r="F135" s="68"/>
      <c r="G135" s="68"/>
    </row>
    <row r="136" spans="2:7" ht="15">
      <c r="B136" s="55" t="s">
        <v>49</v>
      </c>
      <c r="C136" s="55"/>
      <c r="D136" s="55"/>
      <c r="E136" s="55"/>
      <c r="F136" s="55"/>
      <c r="G136" s="55"/>
    </row>
    <row r="137" spans="2:9" ht="15">
      <c r="B137" s="46" t="s">
        <v>50</v>
      </c>
      <c r="C137" s="44">
        <v>159054</v>
      </c>
      <c r="D137" s="44">
        <v>9062</v>
      </c>
      <c r="E137" s="44">
        <v>0</v>
      </c>
      <c r="F137" s="44">
        <v>10718</v>
      </c>
      <c r="G137" s="47">
        <f>SUM(C137:F137)</f>
        <v>178834</v>
      </c>
      <c r="H137" s="9"/>
      <c r="I137" s="9"/>
    </row>
    <row r="138" spans="2:9" ht="15">
      <c r="B138" s="46" t="s">
        <v>51</v>
      </c>
      <c r="C138" s="44">
        <v>5408</v>
      </c>
      <c r="D138" s="44">
        <v>3473</v>
      </c>
      <c r="E138" s="44">
        <v>18</v>
      </c>
      <c r="F138" s="44">
        <v>1134</v>
      </c>
      <c r="G138" s="47">
        <f>SUM(C138:F138)</f>
        <v>10033</v>
      </c>
      <c r="H138" s="9"/>
      <c r="I138" s="9"/>
    </row>
    <row r="139" spans="1:9" ht="15">
      <c r="A139" s="4"/>
      <c r="B139" s="56"/>
      <c r="C139" s="56"/>
      <c r="D139" s="56"/>
      <c r="E139" s="56"/>
      <c r="F139" s="56"/>
      <c r="G139" s="56"/>
      <c r="H139" s="56"/>
      <c r="I139" s="9"/>
    </row>
    <row r="140" spans="2:9" ht="15">
      <c r="B140" s="60" t="s">
        <v>52</v>
      </c>
      <c r="C140" s="61"/>
      <c r="D140" s="61"/>
      <c r="E140" s="61"/>
      <c r="F140" s="61"/>
      <c r="G140" s="62"/>
      <c r="I140" s="9"/>
    </row>
    <row r="141" spans="2:9" ht="15">
      <c r="B141" s="46" t="s">
        <v>53</v>
      </c>
      <c r="C141" s="44">
        <v>83815</v>
      </c>
      <c r="D141" s="47">
        <v>0</v>
      </c>
      <c r="E141" s="44">
        <v>31991</v>
      </c>
      <c r="F141" s="27" t="s">
        <v>111</v>
      </c>
      <c r="G141" s="47">
        <f>SUM(C141:F141)</f>
        <v>115806</v>
      </c>
      <c r="H141" s="9"/>
      <c r="I141" s="9"/>
    </row>
    <row r="142" spans="1:8" ht="15">
      <c r="A142" s="4"/>
      <c r="B142" s="56"/>
      <c r="C142" s="56"/>
      <c r="D142" s="56"/>
      <c r="E142" s="56"/>
      <c r="F142" s="56"/>
      <c r="G142" s="56"/>
      <c r="H142" s="56"/>
    </row>
    <row r="143" spans="2:7" ht="21">
      <c r="B143" s="64" t="s">
        <v>89</v>
      </c>
      <c r="C143" s="65"/>
      <c r="D143" s="65"/>
      <c r="E143" s="65"/>
      <c r="F143" s="65"/>
      <c r="G143" s="66"/>
    </row>
    <row r="144" spans="2:7" ht="15">
      <c r="B144" s="60" t="s">
        <v>83</v>
      </c>
      <c r="C144" s="61"/>
      <c r="D144" s="61"/>
      <c r="E144" s="61"/>
      <c r="F144" s="61"/>
      <c r="G144" s="62"/>
    </row>
    <row r="145" spans="1:8" ht="15">
      <c r="A145" s="4"/>
      <c r="B145" s="67"/>
      <c r="C145" s="67"/>
      <c r="D145" s="67"/>
      <c r="E145" s="67"/>
      <c r="F145" s="67"/>
      <c r="G145" s="67"/>
      <c r="H145" s="67"/>
    </row>
    <row r="146" spans="2:7" ht="15">
      <c r="B146" s="63" t="s">
        <v>54</v>
      </c>
      <c r="C146" s="63"/>
      <c r="D146" s="63"/>
      <c r="E146" s="63"/>
      <c r="F146" s="63"/>
      <c r="G146" s="63"/>
    </row>
    <row r="147" spans="2:7" ht="15">
      <c r="B147" s="46" t="s">
        <v>55</v>
      </c>
      <c r="C147" s="44">
        <v>519</v>
      </c>
      <c r="D147" s="47">
        <v>629</v>
      </c>
      <c r="E147" s="44">
        <v>37</v>
      </c>
      <c r="F147" s="44">
        <v>0</v>
      </c>
      <c r="G147" s="44">
        <f>SUM(C147:F147)</f>
        <v>1185</v>
      </c>
    </row>
    <row r="148" spans="2:7" ht="15">
      <c r="B148" s="46" t="s">
        <v>56</v>
      </c>
      <c r="C148" s="14">
        <v>10.584</v>
      </c>
      <c r="D148" s="14">
        <v>12.1405</v>
      </c>
      <c r="E148" s="44">
        <v>0.348</v>
      </c>
      <c r="F148" s="44">
        <v>0</v>
      </c>
      <c r="G148" s="14">
        <f>SUM(C148:F148)</f>
        <v>23.072499999999998</v>
      </c>
    </row>
    <row r="149" spans="1:8" ht="15">
      <c r="A149" s="4"/>
      <c r="B149" s="56"/>
      <c r="C149" s="56"/>
      <c r="D149" s="56"/>
      <c r="E149" s="56"/>
      <c r="F149" s="56"/>
      <c r="G149" s="56"/>
      <c r="H149" s="56"/>
    </row>
    <row r="150" spans="2:7" ht="15">
      <c r="B150" s="63" t="s">
        <v>57</v>
      </c>
      <c r="C150" s="63"/>
      <c r="D150" s="63"/>
      <c r="E150" s="63"/>
      <c r="F150" s="63"/>
      <c r="G150" s="63"/>
    </row>
    <row r="151" spans="2:8" ht="15">
      <c r="B151" s="46" t="s">
        <v>58</v>
      </c>
      <c r="C151" s="46">
        <v>0</v>
      </c>
      <c r="D151" s="46">
        <v>335</v>
      </c>
      <c r="E151" s="40">
        <v>2183</v>
      </c>
      <c r="F151" s="44">
        <v>0</v>
      </c>
      <c r="G151" s="44">
        <f>SUM(C151:F151)</f>
        <v>2518</v>
      </c>
      <c r="H151" s="30"/>
    </row>
    <row r="152" spans="2:8" ht="15">
      <c r="B152" s="46" t="s">
        <v>59</v>
      </c>
      <c r="C152" s="46">
        <v>0</v>
      </c>
      <c r="D152" s="46">
        <v>24.33</v>
      </c>
      <c r="E152" s="40">
        <v>67.789</v>
      </c>
      <c r="F152" s="44">
        <v>0</v>
      </c>
      <c r="G152" s="14">
        <f>SUM(C152:F152)</f>
        <v>92.119</v>
      </c>
      <c r="H152" s="30"/>
    </row>
    <row r="153" spans="1:8" ht="15">
      <c r="A153" s="4"/>
      <c r="B153" s="56"/>
      <c r="C153" s="56"/>
      <c r="D153" s="56"/>
      <c r="E153" s="56"/>
      <c r="F153" s="56"/>
      <c r="G153" s="56"/>
      <c r="H153" s="56"/>
    </row>
    <row r="154" spans="2:7" ht="15">
      <c r="B154" s="63" t="s">
        <v>62</v>
      </c>
      <c r="C154" s="63"/>
      <c r="D154" s="63"/>
      <c r="E154" s="63"/>
      <c r="F154" s="63"/>
      <c r="G154" s="63"/>
    </row>
    <row r="155" spans="2:8" ht="15">
      <c r="B155" s="46" t="s">
        <v>60</v>
      </c>
      <c r="C155" s="46">
        <v>17</v>
      </c>
      <c r="D155" s="47">
        <v>3771</v>
      </c>
      <c r="E155" s="44">
        <v>2</v>
      </c>
      <c r="F155" s="44">
        <v>0</v>
      </c>
      <c r="G155" s="44">
        <f>SUM(C155:F155)</f>
        <v>3790</v>
      </c>
      <c r="H155" s="30"/>
    </row>
    <row r="156" spans="2:8" ht="15">
      <c r="B156" s="46" t="s">
        <v>61</v>
      </c>
      <c r="C156" s="46">
        <v>1.02</v>
      </c>
      <c r="D156" s="14">
        <v>177.991488</v>
      </c>
      <c r="E156" s="14">
        <v>0.08</v>
      </c>
      <c r="F156" s="44">
        <v>0</v>
      </c>
      <c r="G156" s="14">
        <f>SUM(C156:F156)</f>
        <v>179.09148800000003</v>
      </c>
      <c r="H156" s="30"/>
    </row>
    <row r="157" spans="1:8" ht="15">
      <c r="A157" s="4"/>
      <c r="B157" s="56"/>
      <c r="C157" s="56"/>
      <c r="D157" s="56"/>
      <c r="E157" s="56"/>
      <c r="F157" s="56"/>
      <c r="G157" s="56"/>
      <c r="H157" s="56"/>
    </row>
    <row r="158" spans="2:7" ht="15">
      <c r="B158" s="63" t="s">
        <v>74</v>
      </c>
      <c r="C158" s="63"/>
      <c r="D158" s="63"/>
      <c r="E158" s="63"/>
      <c r="F158" s="63"/>
      <c r="G158" s="63"/>
    </row>
    <row r="159" spans="2:7" ht="15">
      <c r="B159" s="25" t="s">
        <v>75</v>
      </c>
      <c r="C159" s="26">
        <v>536</v>
      </c>
      <c r="D159" s="26">
        <v>4735</v>
      </c>
      <c r="E159" s="26">
        <v>2222</v>
      </c>
      <c r="F159" s="26">
        <v>0</v>
      </c>
      <c r="G159" s="26">
        <f>SUM(C159:F159)</f>
        <v>7493</v>
      </c>
    </row>
    <row r="160" spans="2:7" ht="15">
      <c r="B160" s="25" t="s">
        <v>76</v>
      </c>
      <c r="C160" s="29">
        <v>11.604</v>
      </c>
      <c r="D160" s="29">
        <v>214.46198800000002</v>
      </c>
      <c r="E160" s="29">
        <v>68.217</v>
      </c>
      <c r="F160" s="26">
        <v>0</v>
      </c>
      <c r="G160" s="29">
        <f>SUM(C160:F160)</f>
        <v>294.282988</v>
      </c>
    </row>
    <row r="161" spans="1:8" ht="15">
      <c r="A161" s="4"/>
      <c r="B161" s="56"/>
      <c r="C161" s="56"/>
      <c r="D161" s="56"/>
      <c r="E161" s="56"/>
      <c r="F161" s="56"/>
      <c r="G161" s="56"/>
      <c r="H161" s="56"/>
    </row>
    <row r="162" spans="2:7" ht="15">
      <c r="B162" s="55" t="s">
        <v>63</v>
      </c>
      <c r="C162" s="55"/>
      <c r="D162" s="55"/>
      <c r="E162" s="55"/>
      <c r="F162" s="55"/>
      <c r="G162" s="55"/>
    </row>
    <row r="163" spans="2:7" ht="15">
      <c r="B163" s="20" t="s">
        <v>60</v>
      </c>
      <c r="C163" s="44">
        <v>4309</v>
      </c>
      <c r="D163" s="47">
        <v>18564</v>
      </c>
      <c r="E163" s="44">
        <v>3668</v>
      </c>
      <c r="F163" s="44">
        <v>78</v>
      </c>
      <c r="G163" s="44">
        <f>SUM(C163:F163)</f>
        <v>26619</v>
      </c>
    </row>
    <row r="164" spans="2:7" ht="15">
      <c r="B164" s="20" t="s">
        <v>61</v>
      </c>
      <c r="C164" s="14">
        <v>102.230052</v>
      </c>
      <c r="D164" s="14">
        <v>172.008258</v>
      </c>
      <c r="E164" s="14">
        <v>30.801171</v>
      </c>
      <c r="F164" s="14">
        <v>0.288</v>
      </c>
      <c r="G164" s="14">
        <f>SUM(C164:F164)</f>
        <v>305.32748100000003</v>
      </c>
    </row>
    <row r="165" spans="1:7" ht="15">
      <c r="A165" s="4"/>
      <c r="B165" s="56"/>
      <c r="C165" s="56"/>
      <c r="D165" s="56"/>
      <c r="E165" s="56"/>
      <c r="F165" s="56"/>
      <c r="G165" s="56"/>
    </row>
    <row r="166" spans="2:7" ht="15">
      <c r="B166" s="60" t="s">
        <v>64</v>
      </c>
      <c r="C166" s="61"/>
      <c r="D166" s="61"/>
      <c r="E166" s="61"/>
      <c r="F166" s="61"/>
      <c r="G166" s="62"/>
    </row>
    <row r="167" spans="2:7" ht="15">
      <c r="B167" s="57" t="s">
        <v>65</v>
      </c>
      <c r="C167" s="58"/>
      <c r="D167" s="58"/>
      <c r="E167" s="58"/>
      <c r="F167" s="58"/>
      <c r="G167" s="59"/>
    </row>
    <row r="168" spans="2:7" ht="15">
      <c r="B168" s="46" t="s">
        <v>66</v>
      </c>
      <c r="C168" s="44">
        <v>198</v>
      </c>
      <c r="D168" s="47">
        <v>2477</v>
      </c>
      <c r="E168" s="44">
        <v>134</v>
      </c>
      <c r="F168" s="47">
        <v>29</v>
      </c>
      <c r="G168" s="44">
        <f>SUM(C168:F168)</f>
        <v>2838</v>
      </c>
    </row>
    <row r="169" spans="2:7" ht="15">
      <c r="B169" s="46" t="s">
        <v>67</v>
      </c>
      <c r="C169" s="14">
        <v>4.95</v>
      </c>
      <c r="D169" s="14">
        <v>85.824065</v>
      </c>
      <c r="E169" s="15">
        <v>2.68</v>
      </c>
      <c r="F169" s="14">
        <v>0.754</v>
      </c>
      <c r="G169" s="14">
        <f>SUM(C169:F169)</f>
        <v>94.20806500000002</v>
      </c>
    </row>
    <row r="170" spans="1:7" ht="15">
      <c r="A170" s="4"/>
      <c r="B170" s="56"/>
      <c r="C170" s="56"/>
      <c r="D170" s="56"/>
      <c r="E170" s="56"/>
      <c r="F170" s="56"/>
      <c r="G170" s="56"/>
    </row>
    <row r="171" spans="2:7" ht="15">
      <c r="B171" s="57" t="s">
        <v>68</v>
      </c>
      <c r="C171" s="58"/>
      <c r="D171" s="58"/>
      <c r="E171" s="58"/>
      <c r="F171" s="58"/>
      <c r="G171" s="59"/>
    </row>
    <row r="172" spans="2:7" ht="15">
      <c r="B172" s="46" t="s">
        <v>69</v>
      </c>
      <c r="C172" s="44">
        <v>1980</v>
      </c>
      <c r="D172" s="47">
        <v>1198</v>
      </c>
      <c r="E172" s="44">
        <v>419</v>
      </c>
      <c r="F172" s="47">
        <v>118</v>
      </c>
      <c r="G172" s="44">
        <f>SUM(C172:F172)</f>
        <v>3715</v>
      </c>
    </row>
    <row r="173" spans="2:7" ht="15">
      <c r="B173" s="46" t="s">
        <v>67</v>
      </c>
      <c r="C173" s="14">
        <v>43.561</v>
      </c>
      <c r="D173" s="14">
        <v>24.57</v>
      </c>
      <c r="E173" s="15">
        <v>8.38</v>
      </c>
      <c r="F173" s="14">
        <v>2.714</v>
      </c>
      <c r="G173" s="44">
        <f>SUM(C173:F173)</f>
        <v>79.225</v>
      </c>
    </row>
    <row r="174" spans="1:8" ht="15">
      <c r="A174" s="4"/>
      <c r="B174" s="56"/>
      <c r="C174" s="56"/>
      <c r="D174" s="56"/>
      <c r="E174" s="56"/>
      <c r="F174" s="56"/>
      <c r="G174" s="56"/>
      <c r="H174" s="56"/>
    </row>
    <row r="175" spans="2:7" ht="15">
      <c r="B175" s="57" t="s">
        <v>70</v>
      </c>
      <c r="C175" s="58"/>
      <c r="D175" s="58"/>
      <c r="E175" s="58"/>
      <c r="F175" s="58"/>
      <c r="G175" s="59"/>
    </row>
    <row r="176" spans="2:7" ht="15">
      <c r="B176" s="46" t="s">
        <v>69</v>
      </c>
      <c r="C176" s="47">
        <v>250</v>
      </c>
      <c r="D176" s="47">
        <v>418</v>
      </c>
      <c r="E176" s="44">
        <v>286</v>
      </c>
      <c r="F176" s="47">
        <v>47</v>
      </c>
      <c r="G176" s="44">
        <f>SUM(C176:F176)</f>
        <v>1001</v>
      </c>
    </row>
    <row r="177" spans="2:7" ht="15">
      <c r="B177" s="46" t="s">
        <v>67</v>
      </c>
      <c r="C177" s="14">
        <v>17.612</v>
      </c>
      <c r="D177" s="14">
        <v>33.19</v>
      </c>
      <c r="E177" s="44">
        <v>19.039358</v>
      </c>
      <c r="F177" s="14">
        <v>2.84458</v>
      </c>
      <c r="G177" s="14">
        <f>SUM(C177:F177)</f>
        <v>72.68593799999998</v>
      </c>
    </row>
    <row r="178" spans="1:8" ht="15">
      <c r="A178" s="4"/>
      <c r="B178" s="56"/>
      <c r="C178" s="56"/>
      <c r="D178" s="56"/>
      <c r="E178" s="56"/>
      <c r="F178" s="56"/>
      <c r="G178" s="56"/>
      <c r="H178" s="56"/>
    </row>
    <row r="179" spans="2:7" ht="15">
      <c r="B179" s="57" t="s">
        <v>71</v>
      </c>
      <c r="C179" s="58"/>
      <c r="D179" s="58"/>
      <c r="E179" s="58"/>
      <c r="F179" s="58"/>
      <c r="G179" s="59"/>
    </row>
    <row r="180" spans="2:7" ht="15">
      <c r="B180" s="46" t="s">
        <v>69</v>
      </c>
      <c r="C180" s="47">
        <v>395</v>
      </c>
      <c r="D180" s="47">
        <v>33</v>
      </c>
      <c r="E180" s="34">
        <v>0</v>
      </c>
      <c r="F180" s="47">
        <v>14</v>
      </c>
      <c r="G180" s="44">
        <f>SUM(C180:F180)</f>
        <v>442</v>
      </c>
    </row>
    <row r="181" spans="2:7" ht="15">
      <c r="B181" s="46" t="s">
        <v>67</v>
      </c>
      <c r="C181" s="14">
        <v>11.92</v>
      </c>
      <c r="D181" s="14">
        <v>1.924145</v>
      </c>
      <c r="E181" s="34">
        <v>0</v>
      </c>
      <c r="F181" s="14">
        <v>0.75</v>
      </c>
      <c r="G181" s="14">
        <f>SUM(C181:F181)</f>
        <v>14.594145</v>
      </c>
    </row>
    <row r="182" spans="1:8" ht="15">
      <c r="A182" s="4"/>
      <c r="B182" s="56"/>
      <c r="C182" s="56"/>
      <c r="D182" s="56"/>
      <c r="E182" s="56"/>
      <c r="F182" s="56"/>
      <c r="G182" s="56"/>
      <c r="H182" s="56"/>
    </row>
    <row r="183" spans="2:7" ht="15">
      <c r="B183" s="55" t="s">
        <v>77</v>
      </c>
      <c r="C183" s="55"/>
      <c r="D183" s="55"/>
      <c r="E183" s="55"/>
      <c r="F183" s="55"/>
      <c r="G183" s="55"/>
    </row>
    <row r="184" spans="2:7" ht="15">
      <c r="B184" s="25" t="s">
        <v>78</v>
      </c>
      <c r="C184" s="26">
        <v>2823</v>
      </c>
      <c r="D184" s="26">
        <v>4126</v>
      </c>
      <c r="E184" s="26">
        <v>839</v>
      </c>
      <c r="F184" s="26">
        <v>286</v>
      </c>
      <c r="G184" s="26">
        <f>SUM(C184:F184)</f>
        <v>8074</v>
      </c>
    </row>
    <row r="185" spans="2:7" ht="15">
      <c r="B185" s="25" t="s">
        <v>79</v>
      </c>
      <c r="C185" s="29">
        <v>78.04299999999999</v>
      </c>
      <c r="D185" s="29">
        <v>145.50821000000002</v>
      </c>
      <c r="E185" s="32">
        <v>30.099358000000002</v>
      </c>
      <c r="F185" s="29">
        <v>7.350580000000001</v>
      </c>
      <c r="G185" s="29">
        <f>SUM(C185:F185)</f>
        <v>261.001148</v>
      </c>
    </row>
    <row r="186" spans="1:8" ht="15">
      <c r="A186" s="4"/>
      <c r="B186" s="56"/>
      <c r="C186" s="56"/>
      <c r="D186" s="56"/>
      <c r="E186" s="56"/>
      <c r="F186" s="56"/>
      <c r="G186" s="56"/>
      <c r="H186" s="56"/>
    </row>
    <row r="187" spans="2:7" ht="15">
      <c r="B187" s="55" t="s">
        <v>72</v>
      </c>
      <c r="C187" s="55"/>
      <c r="D187" s="55"/>
      <c r="E187" s="55"/>
      <c r="F187" s="55"/>
      <c r="G187" s="55"/>
    </row>
    <row r="188" spans="2:7" ht="15">
      <c r="B188" s="20" t="s">
        <v>94</v>
      </c>
      <c r="C188" s="44">
        <v>118</v>
      </c>
      <c r="D188" s="47">
        <v>19295</v>
      </c>
      <c r="E188" s="44">
        <v>29</v>
      </c>
      <c r="F188" s="41">
        <v>0</v>
      </c>
      <c r="G188" s="44">
        <f>SUM(C188:F188)</f>
        <v>19442</v>
      </c>
    </row>
    <row r="189" spans="2:7" ht="15">
      <c r="B189" s="20" t="s">
        <v>95</v>
      </c>
      <c r="C189" s="14">
        <v>2.113313</v>
      </c>
      <c r="D189" s="14">
        <v>160.889449</v>
      </c>
      <c r="E189" s="15">
        <v>1.15</v>
      </c>
      <c r="F189" s="41">
        <v>0</v>
      </c>
      <c r="G189" s="14">
        <f>SUM(C189:F189)</f>
        <v>164.15276200000002</v>
      </c>
    </row>
    <row r="190" spans="1:8" ht="15">
      <c r="A190" s="4"/>
      <c r="B190" s="56"/>
      <c r="C190" s="56"/>
      <c r="D190" s="56"/>
      <c r="E190" s="56"/>
      <c r="F190" s="56"/>
      <c r="G190" s="56"/>
      <c r="H190" s="56"/>
    </row>
    <row r="191" spans="2:7" ht="15">
      <c r="B191" s="55" t="s">
        <v>73</v>
      </c>
      <c r="C191" s="55"/>
      <c r="D191" s="55"/>
      <c r="E191" s="55"/>
      <c r="F191" s="55"/>
      <c r="G191" s="55"/>
    </row>
    <row r="192" spans="2:7" ht="15">
      <c r="B192" s="25" t="s">
        <v>96</v>
      </c>
      <c r="C192" s="45">
        <v>7786</v>
      </c>
      <c r="D192" s="45">
        <v>46720</v>
      </c>
      <c r="E192" s="45">
        <v>6758</v>
      </c>
      <c r="F192" s="45">
        <v>286</v>
      </c>
      <c r="G192" s="45">
        <f>SUM(C192:F192)</f>
        <v>61550</v>
      </c>
    </row>
    <row r="193" spans="2:7" ht="15">
      <c r="B193" s="25" t="s">
        <v>97</v>
      </c>
      <c r="C193" s="29">
        <v>193.990365</v>
      </c>
      <c r="D193" s="29">
        <v>692.8679050000001</v>
      </c>
      <c r="E193" s="45">
        <v>130.267529</v>
      </c>
      <c r="F193" s="29">
        <v>7.350580000000001</v>
      </c>
      <c r="G193" s="29">
        <f>SUM(C193:F193)</f>
        <v>1024.476379</v>
      </c>
    </row>
    <row r="194" s="1" customFormat="1" ht="15">
      <c r="G194" s="9"/>
    </row>
    <row r="195" spans="3:7" s="1" customFormat="1" ht="15">
      <c r="C195" s="9"/>
      <c r="G195" s="9"/>
    </row>
    <row r="196" s="1" customFormat="1" ht="15">
      <c r="G196" s="9"/>
    </row>
    <row r="197" spans="2:7" s="1" customFormat="1" ht="15">
      <c r="B197" s="1" t="s">
        <v>110</v>
      </c>
      <c r="C197" s="10"/>
      <c r="G197" s="9"/>
    </row>
  </sheetData>
  <sheetProtection/>
  <mergeCells count="81">
    <mergeCell ref="B187:G187"/>
    <mergeCell ref="B190:H190"/>
    <mergeCell ref="B191:G191"/>
    <mergeCell ref="B175:G175"/>
    <mergeCell ref="B178:H178"/>
    <mergeCell ref="B179:G179"/>
    <mergeCell ref="B182:H182"/>
    <mergeCell ref="B183:G183"/>
    <mergeCell ref="B186:H186"/>
    <mergeCell ref="B165:G165"/>
    <mergeCell ref="B166:G166"/>
    <mergeCell ref="B167:G167"/>
    <mergeCell ref="B170:G170"/>
    <mergeCell ref="B171:G171"/>
    <mergeCell ref="B174:H174"/>
    <mergeCell ref="B153:H153"/>
    <mergeCell ref="B154:G154"/>
    <mergeCell ref="B157:H157"/>
    <mergeCell ref="B158:G158"/>
    <mergeCell ref="B161:H161"/>
    <mergeCell ref="B162:G162"/>
    <mergeCell ref="B143:G143"/>
    <mergeCell ref="B144:G144"/>
    <mergeCell ref="B145:H145"/>
    <mergeCell ref="B146:G146"/>
    <mergeCell ref="B149:H149"/>
    <mergeCell ref="B150:G150"/>
    <mergeCell ref="B134:H134"/>
    <mergeCell ref="B135:G135"/>
    <mergeCell ref="B136:G136"/>
    <mergeCell ref="B139:H139"/>
    <mergeCell ref="B140:G140"/>
    <mergeCell ref="B142:H142"/>
    <mergeCell ref="B123:G123"/>
    <mergeCell ref="B125:G125"/>
    <mergeCell ref="B127:H127"/>
    <mergeCell ref="B128:G128"/>
    <mergeCell ref="B131:H131"/>
    <mergeCell ref="B132:G132"/>
    <mergeCell ref="B105:G105"/>
    <mergeCell ref="B109:G109"/>
    <mergeCell ref="B113:I113"/>
    <mergeCell ref="B114:G114"/>
    <mergeCell ref="B118:G118"/>
    <mergeCell ref="B122:H122"/>
    <mergeCell ref="B79:G79"/>
    <mergeCell ref="B85:G85"/>
    <mergeCell ref="B91:G91"/>
    <mergeCell ref="B97:G97"/>
    <mergeCell ref="B103:H103"/>
    <mergeCell ref="B104:G104"/>
    <mergeCell ref="B53:G53"/>
    <mergeCell ref="B59:G59"/>
    <mergeCell ref="B65:G65"/>
    <mergeCell ref="B71:G71"/>
    <mergeCell ref="B77:H77"/>
    <mergeCell ref="B78:G78"/>
    <mergeCell ref="B45:H45"/>
    <mergeCell ref="B46:G46"/>
    <mergeCell ref="B49:H49"/>
    <mergeCell ref="B50:G50"/>
    <mergeCell ref="B51:H51"/>
    <mergeCell ref="B52:G52"/>
    <mergeCell ref="B32:G32"/>
    <mergeCell ref="B36:H36"/>
    <mergeCell ref="B37:G37"/>
    <mergeCell ref="B38:G38"/>
    <mergeCell ref="B41:H41"/>
    <mergeCell ref="B42:G42"/>
    <mergeCell ref="B17:G17"/>
    <mergeCell ref="B18:G18"/>
    <mergeCell ref="B20:G20"/>
    <mergeCell ref="B28:H28"/>
    <mergeCell ref="B29:G29"/>
    <mergeCell ref="B31:H31"/>
    <mergeCell ref="C2:G2"/>
    <mergeCell ref="B4:G4"/>
    <mergeCell ref="B5:G5"/>
    <mergeCell ref="B9:G9"/>
    <mergeCell ref="B10:G10"/>
    <mergeCell ref="B11:G11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97"/>
  <sheetViews>
    <sheetView zoomScale="70" zoomScaleNormal="70" zoomScalePageLayoutView="0" workbookViewId="0" topLeftCell="A58">
      <selection activeCell="G76" sqref="G76"/>
    </sheetView>
  </sheetViews>
  <sheetFormatPr defaultColWidth="11.421875" defaultRowHeight="15"/>
  <cols>
    <col min="1" max="1" width="11.421875" style="1" customWidth="1"/>
    <col min="2" max="2" width="75.140625" style="0" bestFit="1" customWidth="1"/>
    <col min="3" max="3" width="25.00390625" style="0" customWidth="1"/>
    <col min="4" max="4" width="22.7109375" style="0" customWidth="1"/>
    <col min="5" max="5" width="24.140625" style="0" bestFit="1" customWidth="1"/>
    <col min="6" max="6" width="22.00390625" style="0" bestFit="1" customWidth="1"/>
    <col min="7" max="7" width="22.00390625" style="9" customWidth="1"/>
    <col min="8" max="8" width="11.421875" style="1" customWidth="1"/>
    <col min="9" max="9" width="14.7109375" style="1" bestFit="1" customWidth="1"/>
    <col min="10" max="56" width="11.421875" style="1" customWidth="1"/>
  </cols>
  <sheetData>
    <row r="1" spans="1:6" ht="15">
      <c r="A1" s="1" t="s">
        <v>108</v>
      </c>
      <c r="B1" s="1"/>
      <c r="C1" s="1"/>
      <c r="D1" s="1"/>
      <c r="E1" s="1"/>
      <c r="F1" s="1"/>
    </row>
    <row r="2" spans="2:7" ht="21">
      <c r="B2" s="1"/>
      <c r="C2" s="79" t="s">
        <v>4</v>
      </c>
      <c r="D2" s="80"/>
      <c r="E2" s="80"/>
      <c r="F2" s="80"/>
      <c r="G2" s="81"/>
    </row>
    <row r="3" spans="2:7" ht="21">
      <c r="B3" s="1"/>
      <c r="C3" s="7" t="s">
        <v>0</v>
      </c>
      <c r="D3" s="7" t="s">
        <v>1</v>
      </c>
      <c r="E3" s="8" t="s">
        <v>2</v>
      </c>
      <c r="F3" s="7" t="s">
        <v>3</v>
      </c>
      <c r="G3" s="22" t="s">
        <v>98</v>
      </c>
    </row>
    <row r="4" spans="2:7" ht="21">
      <c r="B4" s="64" t="s">
        <v>80</v>
      </c>
      <c r="C4" s="65"/>
      <c r="D4" s="65"/>
      <c r="E4" s="65"/>
      <c r="F4" s="65"/>
      <c r="G4" s="66"/>
    </row>
    <row r="5" spans="2:7" ht="15">
      <c r="B5" s="60" t="s">
        <v>11</v>
      </c>
      <c r="C5" s="61"/>
      <c r="D5" s="61"/>
      <c r="E5" s="61"/>
      <c r="F5" s="61"/>
      <c r="G5" s="62"/>
    </row>
    <row r="6" spans="2:7" ht="15">
      <c r="B6" s="6" t="s">
        <v>5</v>
      </c>
      <c r="C6" s="18">
        <v>53645</v>
      </c>
      <c r="D6" s="18">
        <v>10116</v>
      </c>
      <c r="E6" s="18">
        <v>13837</v>
      </c>
      <c r="F6" s="18">
        <v>8236</v>
      </c>
      <c r="G6" s="18">
        <f>SUM(C6:F6)</f>
        <v>85834</v>
      </c>
    </row>
    <row r="7" spans="2:7" ht="15">
      <c r="B7" s="46" t="s">
        <v>6</v>
      </c>
      <c r="C7" s="18">
        <v>511</v>
      </c>
      <c r="D7" s="18">
        <v>249</v>
      </c>
      <c r="E7" s="18">
        <v>11</v>
      </c>
      <c r="F7" s="18">
        <v>0</v>
      </c>
      <c r="G7" s="18">
        <f>SUM(C7:F7)</f>
        <v>771</v>
      </c>
    </row>
    <row r="8" spans="2:7" ht="15">
      <c r="B8" s="25" t="s">
        <v>7</v>
      </c>
      <c r="C8" s="36">
        <v>54156</v>
      </c>
      <c r="D8" s="36">
        <v>10365</v>
      </c>
      <c r="E8" s="36">
        <v>13848</v>
      </c>
      <c r="F8" s="36">
        <v>8236</v>
      </c>
      <c r="G8" s="36">
        <f>SUM(C8:F8)</f>
        <v>86605</v>
      </c>
    </row>
    <row r="9" spans="2:7" ht="15">
      <c r="B9" s="56"/>
      <c r="C9" s="56"/>
      <c r="D9" s="56"/>
      <c r="E9" s="56"/>
      <c r="F9" s="56"/>
      <c r="G9" s="56"/>
    </row>
    <row r="10" spans="2:7" ht="15">
      <c r="B10" s="60" t="s">
        <v>12</v>
      </c>
      <c r="C10" s="61"/>
      <c r="D10" s="61"/>
      <c r="E10" s="61"/>
      <c r="F10" s="61"/>
      <c r="G10" s="62"/>
    </row>
    <row r="11" spans="2:7" ht="15">
      <c r="B11" s="57" t="s">
        <v>33</v>
      </c>
      <c r="C11" s="58"/>
      <c r="D11" s="58"/>
      <c r="E11" s="58"/>
      <c r="F11" s="58"/>
      <c r="G11" s="59"/>
    </row>
    <row r="12" spans="2:7" ht="15">
      <c r="B12" s="23" t="s">
        <v>10</v>
      </c>
      <c r="C12" s="18">
        <v>973572</v>
      </c>
      <c r="D12" s="18">
        <v>177521</v>
      </c>
      <c r="E12" s="24">
        <v>70460</v>
      </c>
      <c r="F12" s="24">
        <v>30290</v>
      </c>
      <c r="G12" s="24">
        <f>SUM(C12:F12)</f>
        <v>1251843</v>
      </c>
    </row>
    <row r="13" spans="2:7" ht="15">
      <c r="B13" s="23" t="s">
        <v>9</v>
      </c>
      <c r="C13" s="18">
        <v>2130580</v>
      </c>
      <c r="D13" s="18">
        <v>552485</v>
      </c>
      <c r="E13" s="24">
        <v>283275</v>
      </c>
      <c r="F13" s="24">
        <v>137100</v>
      </c>
      <c r="G13" s="24">
        <f>SUM(C13:F13)</f>
        <v>3103440</v>
      </c>
    </row>
    <row r="14" spans="2:7" ht="15">
      <c r="B14" s="25" t="s">
        <v>8</v>
      </c>
      <c r="C14" s="26">
        <v>3104152</v>
      </c>
      <c r="D14" s="26">
        <v>978467</v>
      </c>
      <c r="E14" s="26">
        <v>353735</v>
      </c>
      <c r="F14" s="26">
        <v>167390</v>
      </c>
      <c r="G14" s="26">
        <f>SUM(C14:F14)</f>
        <v>4603744</v>
      </c>
    </row>
    <row r="15" spans="2:7" ht="15">
      <c r="B15" s="25" t="s">
        <v>90</v>
      </c>
      <c r="C15" s="26">
        <v>330781</v>
      </c>
      <c r="D15" s="26">
        <v>121988</v>
      </c>
      <c r="E15" s="26">
        <v>1309</v>
      </c>
      <c r="F15" s="26">
        <v>0</v>
      </c>
      <c r="G15" s="26">
        <f>SUM(C15:F15)</f>
        <v>454078</v>
      </c>
    </row>
    <row r="16" spans="2:7" ht="15">
      <c r="B16" s="25" t="s">
        <v>34</v>
      </c>
      <c r="C16" s="26">
        <v>3434933</v>
      </c>
      <c r="D16" s="26">
        <v>1100455</v>
      </c>
      <c r="E16" s="26">
        <v>355044</v>
      </c>
      <c r="F16" s="26">
        <v>167390</v>
      </c>
      <c r="G16" s="26">
        <f>SUM(C16:F16)</f>
        <v>5057822</v>
      </c>
    </row>
    <row r="17" spans="2:7" ht="15">
      <c r="B17" s="56"/>
      <c r="C17" s="56"/>
      <c r="D17" s="56"/>
      <c r="E17" s="56"/>
      <c r="F17" s="56"/>
      <c r="G17" s="56"/>
    </row>
    <row r="18" spans="2:7" ht="15">
      <c r="B18" s="57" t="s">
        <v>87</v>
      </c>
      <c r="C18" s="58"/>
      <c r="D18" s="58"/>
      <c r="E18" s="58"/>
      <c r="F18" s="58"/>
      <c r="G18" s="59"/>
    </row>
    <row r="19" spans="2:7" ht="15">
      <c r="B19" s="20" t="s">
        <v>35</v>
      </c>
      <c r="C19" s="44">
        <v>5146</v>
      </c>
      <c r="D19" s="44">
        <v>2601</v>
      </c>
      <c r="E19" s="34">
        <v>0</v>
      </c>
      <c r="F19" s="34">
        <v>0</v>
      </c>
      <c r="G19" s="34">
        <f>SUM(C19:F19)</f>
        <v>7747</v>
      </c>
    </row>
    <row r="20" spans="2:7" ht="15">
      <c r="B20" s="78"/>
      <c r="C20" s="78"/>
      <c r="D20" s="78"/>
      <c r="E20" s="78"/>
      <c r="F20" s="78"/>
      <c r="G20" s="78"/>
    </row>
    <row r="21" spans="2:7" ht="15">
      <c r="B21" s="25" t="s">
        <v>36</v>
      </c>
      <c r="C21" s="26">
        <v>3440079</v>
      </c>
      <c r="D21" s="26">
        <v>1103056</v>
      </c>
      <c r="E21" s="26">
        <v>355044</v>
      </c>
      <c r="F21" s="26">
        <v>167390</v>
      </c>
      <c r="G21" s="26">
        <f>SUM(C21:F21)</f>
        <v>5065569</v>
      </c>
    </row>
    <row r="22" spans="2:6" ht="15">
      <c r="B22" s="1"/>
      <c r="C22" s="1"/>
      <c r="D22" s="1"/>
      <c r="E22" s="1"/>
      <c r="F22" s="1"/>
    </row>
    <row r="23" spans="2:7" ht="15">
      <c r="B23" s="33" t="s">
        <v>99</v>
      </c>
      <c r="C23" s="11"/>
      <c r="D23" s="11"/>
      <c r="E23" s="11"/>
      <c r="F23" s="11"/>
      <c r="G23" s="12"/>
    </row>
    <row r="24" spans="2:7" ht="15">
      <c r="B24" s="25" t="s">
        <v>100</v>
      </c>
      <c r="C24" s="26">
        <v>451673</v>
      </c>
      <c r="D24" s="26">
        <v>258272</v>
      </c>
      <c r="E24" s="26">
        <v>127550</v>
      </c>
      <c r="F24" s="26">
        <v>26586</v>
      </c>
      <c r="G24" s="26">
        <f>SUM(C24:F24)</f>
        <v>864081</v>
      </c>
    </row>
    <row r="25" spans="2:6" ht="15">
      <c r="B25" s="1"/>
      <c r="C25" s="1"/>
      <c r="D25" s="1"/>
      <c r="E25" s="1"/>
      <c r="F25" s="1"/>
    </row>
    <row r="26" spans="2:7" ht="15">
      <c r="B26" s="33" t="s">
        <v>101</v>
      </c>
      <c r="C26" s="11"/>
      <c r="D26" s="11"/>
      <c r="E26" s="11"/>
      <c r="F26" s="11"/>
      <c r="G26" s="12"/>
    </row>
    <row r="27" spans="2:7" ht="15">
      <c r="B27" s="25" t="s">
        <v>102</v>
      </c>
      <c r="C27" s="26">
        <v>3891752</v>
      </c>
      <c r="D27" s="26">
        <v>1361328</v>
      </c>
      <c r="E27" s="26">
        <v>482594</v>
      </c>
      <c r="F27" s="26">
        <v>193976</v>
      </c>
      <c r="G27" s="26">
        <f>SUM(C27:F27)</f>
        <v>5929650</v>
      </c>
    </row>
    <row r="28" spans="2:8" ht="15">
      <c r="B28" s="56"/>
      <c r="C28" s="56"/>
      <c r="D28" s="56"/>
      <c r="E28" s="56"/>
      <c r="F28" s="56"/>
      <c r="G28" s="56"/>
      <c r="H28" s="56"/>
    </row>
    <row r="29" spans="2:7" ht="15">
      <c r="B29" s="60" t="s">
        <v>13</v>
      </c>
      <c r="C29" s="61"/>
      <c r="D29" s="61"/>
      <c r="E29" s="61"/>
      <c r="F29" s="61"/>
      <c r="G29" s="62"/>
    </row>
    <row r="30" spans="2:7" ht="15">
      <c r="B30" s="46" t="s">
        <v>14</v>
      </c>
      <c r="C30" s="47">
        <v>1445556</v>
      </c>
      <c r="D30" s="47">
        <v>359938</v>
      </c>
      <c r="E30" s="44">
        <v>157910</v>
      </c>
      <c r="F30" s="47">
        <v>21268</v>
      </c>
      <c r="G30" s="47">
        <f>SUM(C30:F30)</f>
        <v>1984672</v>
      </c>
    </row>
    <row r="31" spans="2:8" ht="15">
      <c r="B31" s="56"/>
      <c r="C31" s="56"/>
      <c r="D31" s="56"/>
      <c r="E31" s="56"/>
      <c r="F31" s="56"/>
      <c r="G31" s="56"/>
      <c r="H31" s="56"/>
    </row>
    <row r="32" spans="2:7" ht="15">
      <c r="B32" s="60" t="s">
        <v>84</v>
      </c>
      <c r="C32" s="61"/>
      <c r="D32" s="61"/>
      <c r="E32" s="61"/>
      <c r="F32" s="61"/>
      <c r="G32" s="62"/>
    </row>
    <row r="33" spans="2:7" ht="15">
      <c r="B33" s="46" t="s">
        <v>103</v>
      </c>
      <c r="C33" s="47">
        <v>2105849734345</v>
      </c>
      <c r="D33" s="47">
        <v>458072659544</v>
      </c>
      <c r="E33" s="47">
        <v>192919201094</v>
      </c>
      <c r="F33" s="47">
        <v>60179636926</v>
      </c>
      <c r="G33" s="47">
        <f>SUM(C33:F33)</f>
        <v>2817021231909</v>
      </c>
    </row>
    <row r="34" spans="2:7" ht="15">
      <c r="B34" s="46" t="s">
        <v>104</v>
      </c>
      <c r="C34" s="47">
        <v>113135220996</v>
      </c>
      <c r="D34" s="47">
        <f>202901*D24</f>
        <v>52403647072</v>
      </c>
      <c r="E34" s="47">
        <v>17583756200</v>
      </c>
      <c r="F34" s="47">
        <v>3168650200</v>
      </c>
      <c r="G34" s="47">
        <f>SUM(C34:F34)</f>
        <v>186291274468</v>
      </c>
    </row>
    <row r="35" spans="2:7" ht="15">
      <c r="B35" s="25" t="s">
        <v>105</v>
      </c>
      <c r="C35" s="26">
        <v>2218984955341</v>
      </c>
      <c r="D35" s="26">
        <v>458072862445</v>
      </c>
      <c r="E35" s="26">
        <v>210502957294</v>
      </c>
      <c r="F35" s="26">
        <v>63348287126</v>
      </c>
      <c r="G35" s="26">
        <f>SUM(C35:F35)</f>
        <v>2950909062206</v>
      </c>
    </row>
    <row r="36" spans="2:8" ht="15">
      <c r="B36" s="56"/>
      <c r="C36" s="56"/>
      <c r="D36" s="56"/>
      <c r="E36" s="56"/>
      <c r="F36" s="56"/>
      <c r="G36" s="56"/>
      <c r="H36" s="56"/>
    </row>
    <row r="37" spans="2:7" ht="21">
      <c r="B37" s="64" t="s">
        <v>81</v>
      </c>
      <c r="C37" s="65"/>
      <c r="D37" s="65"/>
      <c r="E37" s="65"/>
      <c r="F37" s="65"/>
      <c r="G37" s="66"/>
    </row>
    <row r="38" spans="2:7" ht="15">
      <c r="B38" s="60" t="s">
        <v>15</v>
      </c>
      <c r="C38" s="61"/>
      <c r="D38" s="61"/>
      <c r="E38" s="61"/>
      <c r="F38" s="61"/>
      <c r="G38" s="62"/>
    </row>
    <row r="39" spans="2:9" ht="15">
      <c r="B39" s="46" t="s">
        <v>16</v>
      </c>
      <c r="C39" s="44">
        <v>128259</v>
      </c>
      <c r="D39" s="44">
        <v>218970</v>
      </c>
      <c r="E39" s="44">
        <v>53987</v>
      </c>
      <c r="F39" s="44">
        <v>22453</v>
      </c>
      <c r="G39" s="44">
        <f>SUM(C39:F39)</f>
        <v>423669</v>
      </c>
      <c r="H39" s="9"/>
      <c r="I39" s="9"/>
    </row>
    <row r="40" spans="2:9" ht="15">
      <c r="B40" s="46" t="s">
        <v>17</v>
      </c>
      <c r="C40" s="44">
        <v>824</v>
      </c>
      <c r="D40" s="14">
        <v>639.0980310000001</v>
      </c>
      <c r="E40" s="44">
        <v>273</v>
      </c>
      <c r="F40" s="14">
        <v>125.560609</v>
      </c>
      <c r="G40" s="14">
        <f>SUM(C40:F40)</f>
        <v>1861.65864</v>
      </c>
      <c r="H40" s="9"/>
      <c r="I40" s="9"/>
    </row>
    <row r="41" spans="1:9" ht="15">
      <c r="A41" s="4"/>
      <c r="B41" s="56"/>
      <c r="C41" s="56"/>
      <c r="D41" s="56"/>
      <c r="E41" s="56"/>
      <c r="F41" s="56"/>
      <c r="G41" s="56"/>
      <c r="H41" s="56"/>
      <c r="I41" s="9"/>
    </row>
    <row r="42" spans="2:9" ht="15">
      <c r="B42" s="55" t="s">
        <v>18</v>
      </c>
      <c r="C42" s="55"/>
      <c r="D42" s="55"/>
      <c r="E42" s="55"/>
      <c r="F42" s="55"/>
      <c r="G42" s="55"/>
      <c r="I42" s="9"/>
    </row>
    <row r="43" spans="2:9" ht="15">
      <c r="B43" s="46" t="s">
        <v>19</v>
      </c>
      <c r="C43" s="44">
        <v>180</v>
      </c>
      <c r="D43" s="44">
        <v>181</v>
      </c>
      <c r="E43" s="44">
        <v>55</v>
      </c>
      <c r="F43" s="44">
        <v>9</v>
      </c>
      <c r="G43" s="44">
        <f>SUM(C43:F43)</f>
        <v>425</v>
      </c>
      <c r="H43" s="9"/>
      <c r="I43" s="9"/>
    </row>
    <row r="44" spans="2:9" ht="15">
      <c r="B44" s="46" t="s">
        <v>20</v>
      </c>
      <c r="C44" s="14">
        <v>2.2</v>
      </c>
      <c r="D44" s="14">
        <v>2.1368739999999997</v>
      </c>
      <c r="E44" s="14">
        <v>0.6</v>
      </c>
      <c r="F44" s="14">
        <v>0.149929</v>
      </c>
      <c r="G44" s="14">
        <f>SUM(C44:F44)</f>
        <v>5.086803</v>
      </c>
      <c r="H44" s="9"/>
      <c r="I44" s="9"/>
    </row>
    <row r="45" spans="1:9" ht="15">
      <c r="A45" s="4"/>
      <c r="B45" s="56"/>
      <c r="C45" s="56"/>
      <c r="D45" s="56"/>
      <c r="E45" s="56"/>
      <c r="F45" s="56"/>
      <c r="G45" s="56"/>
      <c r="H45" s="56"/>
      <c r="I45" s="9"/>
    </row>
    <row r="46" spans="2:9" ht="15">
      <c r="B46" s="55" t="s">
        <v>21</v>
      </c>
      <c r="C46" s="55"/>
      <c r="D46" s="55"/>
      <c r="E46" s="55"/>
      <c r="F46" s="55"/>
      <c r="G46" s="55"/>
      <c r="I46" s="9"/>
    </row>
    <row r="47" spans="2:9" ht="15">
      <c r="B47" s="46" t="s">
        <v>22</v>
      </c>
      <c r="C47" s="47">
        <v>102685</v>
      </c>
      <c r="D47" s="47">
        <v>62078</v>
      </c>
      <c r="E47" s="47">
        <v>17411</v>
      </c>
      <c r="F47" s="47">
        <v>8857</v>
      </c>
      <c r="G47" s="47">
        <f>SUM(C47:F47)</f>
        <v>191031</v>
      </c>
      <c r="H47" s="9"/>
      <c r="I47" s="9"/>
    </row>
    <row r="48" spans="2:9" ht="15">
      <c r="B48" s="46" t="s">
        <v>23</v>
      </c>
      <c r="C48" s="47">
        <v>34731</v>
      </c>
      <c r="D48" s="14">
        <v>12394.811486</v>
      </c>
      <c r="E48" s="47">
        <v>5524</v>
      </c>
      <c r="F48" s="14">
        <v>1008.06</v>
      </c>
      <c r="G48" s="14">
        <f>SUM(C48:F48)</f>
        <v>53657.871486</v>
      </c>
      <c r="H48" s="9"/>
      <c r="I48" s="9"/>
    </row>
    <row r="49" spans="1:8" ht="15">
      <c r="A49" s="4"/>
      <c r="B49" s="56"/>
      <c r="C49" s="56"/>
      <c r="D49" s="56"/>
      <c r="E49" s="56"/>
      <c r="F49" s="56"/>
      <c r="G49" s="56"/>
      <c r="H49" s="56"/>
    </row>
    <row r="50" spans="2:7" ht="21">
      <c r="B50" s="64" t="s">
        <v>82</v>
      </c>
      <c r="C50" s="65"/>
      <c r="D50" s="65"/>
      <c r="E50" s="65"/>
      <c r="F50" s="65"/>
      <c r="G50" s="66"/>
    </row>
    <row r="51" spans="1:8" ht="15">
      <c r="A51" s="4"/>
      <c r="B51" s="77"/>
      <c r="C51" s="77"/>
      <c r="D51" s="77"/>
      <c r="E51" s="77"/>
      <c r="F51" s="77"/>
      <c r="G51" s="77"/>
      <c r="H51" s="77"/>
    </row>
    <row r="52" spans="2:7" ht="15">
      <c r="B52" s="55" t="s">
        <v>92</v>
      </c>
      <c r="C52" s="55"/>
      <c r="D52" s="55"/>
      <c r="E52" s="55"/>
      <c r="F52" s="55"/>
      <c r="G52" s="55"/>
    </row>
    <row r="53" spans="2:7" ht="15">
      <c r="B53" s="70" t="s">
        <v>24</v>
      </c>
      <c r="C53" s="70"/>
      <c r="D53" s="70"/>
      <c r="E53" s="70"/>
      <c r="F53" s="70"/>
      <c r="G53" s="70"/>
    </row>
    <row r="54" spans="2:7" ht="15">
      <c r="B54" s="46" t="s">
        <v>25</v>
      </c>
      <c r="C54" s="47">
        <v>140426</v>
      </c>
      <c r="D54" s="47">
        <v>11612</v>
      </c>
      <c r="E54" s="47">
        <v>3661</v>
      </c>
      <c r="F54" s="47">
        <v>969</v>
      </c>
      <c r="G54" s="47">
        <f aca="true" t="shared" si="0" ref="G54:G70">SUM(C54:F54)</f>
        <v>156668</v>
      </c>
    </row>
    <row r="55" spans="2:7" ht="15">
      <c r="B55" s="46" t="s">
        <v>26</v>
      </c>
      <c r="C55" s="47">
        <v>46863.885838</v>
      </c>
      <c r="D55" s="47">
        <v>17868.21859900002</v>
      </c>
      <c r="E55" s="47">
        <v>4931</v>
      </c>
      <c r="F55" s="47">
        <v>727</v>
      </c>
      <c r="G55" s="47">
        <f t="shared" si="0"/>
        <v>70390.10443700003</v>
      </c>
    </row>
    <row r="56" spans="2:7" ht="15">
      <c r="B56" s="46" t="s">
        <v>27</v>
      </c>
      <c r="C56" s="47">
        <v>8.867873470724794</v>
      </c>
      <c r="D56" s="47">
        <v>40.374221092044074</v>
      </c>
      <c r="E56" s="47">
        <v>26</v>
      </c>
      <c r="F56" s="47">
        <v>16</v>
      </c>
      <c r="G56" s="47">
        <f>AVERAGE(C56:F56)</f>
        <v>22.810523640692217</v>
      </c>
    </row>
    <row r="57" spans="2:7" ht="15">
      <c r="B57" s="46" t="s">
        <v>28</v>
      </c>
      <c r="C57" s="47">
        <v>1014526</v>
      </c>
      <c r="D57" s="47">
        <v>247018.3847713546</v>
      </c>
      <c r="E57" s="47">
        <v>85754</v>
      </c>
      <c r="F57" s="47">
        <v>28085</v>
      </c>
      <c r="G57" s="47">
        <f t="shared" si="0"/>
        <v>1375383.3847713545</v>
      </c>
    </row>
    <row r="58" spans="2:7" ht="15">
      <c r="B58" s="46" t="s">
        <v>109</v>
      </c>
      <c r="C58" s="14">
        <v>1044579.4485770001</v>
      </c>
      <c r="D58" s="14">
        <v>282313.53457905876</v>
      </c>
      <c r="E58" s="47">
        <v>90494</v>
      </c>
      <c r="F58" s="47">
        <v>26197</v>
      </c>
      <c r="G58" s="14">
        <f t="shared" si="0"/>
        <v>1443583.983156059</v>
      </c>
    </row>
    <row r="59" spans="2:7" ht="15">
      <c r="B59" s="63" t="s">
        <v>29</v>
      </c>
      <c r="C59" s="63"/>
      <c r="D59" s="63"/>
      <c r="E59" s="63"/>
      <c r="F59" s="63"/>
      <c r="G59" s="63"/>
    </row>
    <row r="60" spans="2:7" ht="15">
      <c r="B60" s="46" t="s">
        <v>25</v>
      </c>
      <c r="C60" s="27">
        <v>0</v>
      </c>
      <c r="D60" s="20">
        <v>0</v>
      </c>
      <c r="E60" s="27">
        <v>0</v>
      </c>
      <c r="F60" s="27">
        <v>0</v>
      </c>
      <c r="G60" s="47">
        <f t="shared" si="0"/>
        <v>0</v>
      </c>
    </row>
    <row r="61" spans="2:7" ht="15">
      <c r="B61" s="46" t="s">
        <v>26</v>
      </c>
      <c r="C61" s="27">
        <v>0</v>
      </c>
      <c r="D61" s="20">
        <v>0</v>
      </c>
      <c r="E61" s="27">
        <v>0</v>
      </c>
      <c r="F61" s="27">
        <v>0</v>
      </c>
      <c r="G61" s="16">
        <f t="shared" si="0"/>
        <v>0</v>
      </c>
    </row>
    <row r="62" spans="2:7" ht="15">
      <c r="B62" s="46" t="s">
        <v>27</v>
      </c>
      <c r="C62" s="27">
        <v>0</v>
      </c>
      <c r="D62" s="21">
        <v>0</v>
      </c>
      <c r="E62" s="27">
        <v>0</v>
      </c>
      <c r="F62" s="27">
        <v>0</v>
      </c>
      <c r="G62" s="47">
        <f>AVERAGE(C62:F62)</f>
        <v>0</v>
      </c>
    </row>
    <row r="63" spans="2:7" ht="15">
      <c r="B63" s="46" t="s">
        <v>28</v>
      </c>
      <c r="C63" s="27">
        <v>0</v>
      </c>
      <c r="D63" s="20">
        <v>1</v>
      </c>
      <c r="E63" s="27">
        <v>0</v>
      </c>
      <c r="F63" s="27">
        <v>0</v>
      </c>
      <c r="G63" s="47">
        <f t="shared" si="0"/>
        <v>1</v>
      </c>
    </row>
    <row r="64" spans="2:7" ht="15">
      <c r="B64" s="46" t="s">
        <v>109</v>
      </c>
      <c r="C64" s="27">
        <v>0</v>
      </c>
      <c r="D64" s="14">
        <v>3.1389194417871438</v>
      </c>
      <c r="E64" s="27">
        <v>0</v>
      </c>
      <c r="F64" s="27">
        <v>0</v>
      </c>
      <c r="G64" s="16">
        <f t="shared" si="0"/>
        <v>3.1389194417871438</v>
      </c>
    </row>
    <row r="65" spans="2:7" ht="15">
      <c r="B65" s="70" t="s">
        <v>31</v>
      </c>
      <c r="C65" s="70"/>
      <c r="D65" s="70"/>
      <c r="E65" s="70"/>
      <c r="F65" s="70"/>
      <c r="G65" s="70"/>
    </row>
    <row r="66" spans="2:7" ht="15">
      <c r="B66" s="46" t="s">
        <v>25</v>
      </c>
      <c r="C66" s="44">
        <v>6944</v>
      </c>
      <c r="D66" s="44">
        <v>3621</v>
      </c>
      <c r="E66" s="44">
        <v>2014</v>
      </c>
      <c r="F66" s="44">
        <v>77</v>
      </c>
      <c r="G66" s="44">
        <f t="shared" si="0"/>
        <v>12656</v>
      </c>
    </row>
    <row r="67" spans="2:7" ht="15">
      <c r="B67" s="46" t="s">
        <v>26</v>
      </c>
      <c r="C67" s="44">
        <v>2807.644856</v>
      </c>
      <c r="D67" s="44">
        <v>3457.049934000005</v>
      </c>
      <c r="E67" s="44">
        <v>1529</v>
      </c>
      <c r="F67" s="44">
        <v>40</v>
      </c>
      <c r="G67" s="44">
        <f t="shared" si="0"/>
        <v>7833.694790000005</v>
      </c>
    </row>
    <row r="68" spans="2:7" ht="15">
      <c r="B68" s="46" t="s">
        <v>27</v>
      </c>
      <c r="C68" s="44">
        <v>26.34504608294931</v>
      </c>
      <c r="D68" s="44">
        <v>51.51805670707446</v>
      </c>
      <c r="E68" s="44">
        <v>42</v>
      </c>
      <c r="F68" s="44">
        <v>50</v>
      </c>
      <c r="G68" s="44">
        <f>AVERAGE(C68:F68)</f>
        <v>42.46577569750594</v>
      </c>
    </row>
    <row r="69" spans="2:7" ht="15">
      <c r="B69" s="46" t="s">
        <v>28</v>
      </c>
      <c r="C69" s="44">
        <v>142806</v>
      </c>
      <c r="D69" s="44">
        <v>158793.44809318378</v>
      </c>
      <c r="E69" s="44">
        <v>39425</v>
      </c>
      <c r="F69" s="44">
        <v>12219</v>
      </c>
      <c r="G69" s="44">
        <f t="shared" si="0"/>
        <v>353243.4480931838</v>
      </c>
    </row>
    <row r="70" spans="2:7" ht="15">
      <c r="B70" s="46" t="s">
        <v>109</v>
      </c>
      <c r="C70" s="14">
        <v>91827.029977</v>
      </c>
      <c r="D70" s="14">
        <v>103596.74240249943</v>
      </c>
      <c r="E70" s="44">
        <v>18644</v>
      </c>
      <c r="F70" s="44">
        <v>3623</v>
      </c>
      <c r="G70" s="14">
        <f t="shared" si="0"/>
        <v>217690.77237949942</v>
      </c>
    </row>
    <row r="71" spans="2:7" ht="15">
      <c r="B71" s="74" t="s">
        <v>32</v>
      </c>
      <c r="C71" s="75"/>
      <c r="D71" s="75"/>
      <c r="E71" s="75"/>
      <c r="F71" s="75"/>
      <c r="G71" s="76"/>
    </row>
    <row r="72" spans="2:7" ht="15">
      <c r="B72" s="25" t="s">
        <v>25</v>
      </c>
      <c r="C72" s="26">
        <v>147370</v>
      </c>
      <c r="D72" s="26">
        <v>15233</v>
      </c>
      <c r="E72" s="26">
        <v>5675</v>
      </c>
      <c r="F72" s="26">
        <v>1046</v>
      </c>
      <c r="G72" s="26">
        <f>SUM(C72:F72)</f>
        <v>169324</v>
      </c>
    </row>
    <row r="73" spans="2:7" ht="15">
      <c r="B73" s="25" t="s">
        <v>26</v>
      </c>
      <c r="C73" s="26">
        <v>49671.530694</v>
      </c>
      <c r="D73" s="26">
        <v>21325.268533000028</v>
      </c>
      <c r="E73" s="26">
        <v>6460</v>
      </c>
      <c r="F73" s="26">
        <v>767</v>
      </c>
      <c r="G73" s="29">
        <f>SUM(C73:F73)</f>
        <v>78223.79922700002</v>
      </c>
    </row>
    <row r="74" spans="2:7" ht="15">
      <c r="B74" s="25" t="s">
        <v>27</v>
      </c>
      <c r="C74" s="26">
        <v>17.606459776837053</v>
      </c>
      <c r="D74" s="26">
        <v>30.630759266372845</v>
      </c>
      <c r="E74" s="26">
        <v>32</v>
      </c>
      <c r="F74" s="26"/>
      <c r="G74" s="26">
        <f>AVERAGE(C74:F74)</f>
        <v>26.745739681069967</v>
      </c>
    </row>
    <row r="75" spans="2:7" ht="15">
      <c r="B75" s="25" t="s">
        <v>28</v>
      </c>
      <c r="C75" s="26">
        <v>1157332</v>
      </c>
      <c r="D75" s="26">
        <v>405812.8328645384</v>
      </c>
      <c r="E75" s="26">
        <v>125179</v>
      </c>
      <c r="F75" s="26">
        <v>40304</v>
      </c>
      <c r="G75" s="26">
        <f>SUM(C75:F75)</f>
        <v>1728627.8328645383</v>
      </c>
    </row>
    <row r="76" spans="2:7" ht="15">
      <c r="B76" s="25" t="s">
        <v>109</v>
      </c>
      <c r="C76" s="29">
        <v>1136406.4785540001</v>
      </c>
      <c r="D76" s="29">
        <v>385913.415901</v>
      </c>
      <c r="E76" s="26">
        <v>109139</v>
      </c>
      <c r="F76" s="26">
        <v>29820</v>
      </c>
      <c r="G76" s="29">
        <f>SUM(C76:F76)</f>
        <v>1661278.894455</v>
      </c>
    </row>
    <row r="77" spans="1:8" ht="15">
      <c r="A77" s="4"/>
      <c r="B77" s="56"/>
      <c r="C77" s="56"/>
      <c r="D77" s="56"/>
      <c r="E77" s="56"/>
      <c r="F77" s="56"/>
      <c r="G77" s="56"/>
      <c r="H77" s="56"/>
    </row>
    <row r="78" spans="2:7" ht="15">
      <c r="B78" s="60" t="s">
        <v>30</v>
      </c>
      <c r="C78" s="61"/>
      <c r="D78" s="61"/>
      <c r="E78" s="61"/>
      <c r="F78" s="61"/>
      <c r="G78" s="62"/>
    </row>
    <row r="79" spans="2:7" ht="15">
      <c r="B79" s="71" t="s">
        <v>24</v>
      </c>
      <c r="C79" s="72"/>
      <c r="D79" s="72"/>
      <c r="E79" s="72"/>
      <c r="F79" s="72"/>
      <c r="G79" s="73"/>
    </row>
    <row r="80" spans="2:7" ht="15">
      <c r="B80" s="46" t="s">
        <v>25</v>
      </c>
      <c r="C80" s="27">
        <v>9</v>
      </c>
      <c r="D80" s="27">
        <v>0</v>
      </c>
      <c r="E80" s="27">
        <v>0</v>
      </c>
      <c r="F80" s="27" t="s">
        <v>111</v>
      </c>
      <c r="G80" s="27">
        <f>SUM(C80:F80)</f>
        <v>9</v>
      </c>
    </row>
    <row r="81" spans="2:7" ht="15">
      <c r="B81" s="46" t="s">
        <v>26</v>
      </c>
      <c r="C81" s="35">
        <v>243.577982</v>
      </c>
      <c r="D81" s="35">
        <v>0</v>
      </c>
      <c r="E81" s="27">
        <v>0</v>
      </c>
      <c r="F81" s="35" t="s">
        <v>111</v>
      </c>
      <c r="G81" s="35">
        <f>SUM(C81:F81)</f>
        <v>243.577982</v>
      </c>
    </row>
    <row r="82" spans="2:7" ht="15">
      <c r="B82" s="46" t="s">
        <v>27</v>
      </c>
      <c r="C82" s="35">
        <v>298.6666666666667</v>
      </c>
      <c r="D82" s="35">
        <v>0</v>
      </c>
      <c r="E82" s="27">
        <v>0</v>
      </c>
      <c r="F82" s="35" t="s">
        <v>111</v>
      </c>
      <c r="G82" s="35">
        <f>AVERAGE(C82:F82)</f>
        <v>99.55555555555556</v>
      </c>
    </row>
    <row r="83" spans="2:7" ht="15">
      <c r="B83" s="46" t="s">
        <v>28</v>
      </c>
      <c r="C83" s="35">
        <v>1051</v>
      </c>
      <c r="D83" s="35">
        <v>148</v>
      </c>
      <c r="E83" s="35">
        <v>7</v>
      </c>
      <c r="F83" s="35">
        <v>1</v>
      </c>
      <c r="G83" s="35">
        <f>SUM(C83:F83)</f>
        <v>1207</v>
      </c>
    </row>
    <row r="84" spans="2:7" ht="15">
      <c r="B84" s="46" t="s">
        <v>109</v>
      </c>
      <c r="C84" s="14">
        <v>20544.142092</v>
      </c>
      <c r="D84" s="35">
        <v>1885</v>
      </c>
      <c r="E84" s="35">
        <v>91</v>
      </c>
      <c r="F84" s="14">
        <v>15.888650702351558</v>
      </c>
      <c r="G84" s="14">
        <f>SUM(C84:F84)</f>
        <v>22536.03074270235</v>
      </c>
    </row>
    <row r="85" spans="2:7" ht="15">
      <c r="B85" s="71" t="s">
        <v>29</v>
      </c>
      <c r="C85" s="72"/>
      <c r="D85" s="72"/>
      <c r="E85" s="72"/>
      <c r="F85" s="72"/>
      <c r="G85" s="73"/>
    </row>
    <row r="86" spans="2:7" ht="15">
      <c r="B86" s="46" t="s">
        <v>25</v>
      </c>
      <c r="C86" s="27">
        <v>0</v>
      </c>
      <c r="D86" s="27">
        <v>0</v>
      </c>
      <c r="E86" s="27">
        <v>0</v>
      </c>
      <c r="F86" s="35" t="s">
        <v>111</v>
      </c>
      <c r="G86" s="44">
        <f>SUM(C86:F86)</f>
        <v>0</v>
      </c>
    </row>
    <row r="87" spans="2:7" ht="15">
      <c r="B87" s="46" t="s">
        <v>26</v>
      </c>
      <c r="C87" s="27">
        <v>0</v>
      </c>
      <c r="D87" s="27">
        <v>0</v>
      </c>
      <c r="E87" s="27">
        <v>0</v>
      </c>
      <c r="F87" s="35" t="s">
        <v>111</v>
      </c>
      <c r="G87" s="44">
        <f>SUM(C87:F87)</f>
        <v>0</v>
      </c>
    </row>
    <row r="88" spans="2:7" ht="15">
      <c r="B88" s="46" t="s">
        <v>27</v>
      </c>
      <c r="C88" s="27">
        <v>0</v>
      </c>
      <c r="D88" s="27">
        <v>0</v>
      </c>
      <c r="E88" s="27">
        <v>0</v>
      </c>
      <c r="F88" s="35" t="s">
        <v>111</v>
      </c>
      <c r="G88" s="44">
        <f>AVERAGE(C88:F88)</f>
        <v>0</v>
      </c>
    </row>
    <row r="89" spans="2:7" ht="15">
      <c r="B89" s="46" t="s">
        <v>28</v>
      </c>
      <c r="C89" s="27">
        <v>0</v>
      </c>
      <c r="D89" s="27">
        <v>0</v>
      </c>
      <c r="E89" s="27">
        <v>0</v>
      </c>
      <c r="F89" s="35" t="s">
        <v>111</v>
      </c>
      <c r="G89" s="44">
        <f>SUM(C89:F89)</f>
        <v>0</v>
      </c>
    </row>
    <row r="90" spans="2:7" ht="15">
      <c r="B90" s="46" t="s">
        <v>109</v>
      </c>
      <c r="C90" s="27">
        <v>0</v>
      </c>
      <c r="D90" s="27">
        <v>0</v>
      </c>
      <c r="E90" s="27">
        <v>0</v>
      </c>
      <c r="F90" s="35" t="s">
        <v>111</v>
      </c>
      <c r="G90" s="44">
        <f>SUM(C90:F90)</f>
        <v>0</v>
      </c>
    </row>
    <row r="91" spans="2:7" ht="15">
      <c r="B91" s="71" t="s">
        <v>31</v>
      </c>
      <c r="C91" s="72"/>
      <c r="D91" s="72"/>
      <c r="E91" s="72"/>
      <c r="F91" s="72"/>
      <c r="G91" s="73"/>
    </row>
    <row r="92" spans="2:7" ht="15">
      <c r="B92" s="46" t="s">
        <v>25</v>
      </c>
      <c r="C92" s="46">
        <v>0</v>
      </c>
      <c r="D92" s="27">
        <v>0</v>
      </c>
      <c r="E92" s="27">
        <v>0</v>
      </c>
      <c r="F92" s="35" t="s">
        <v>111</v>
      </c>
      <c r="G92" s="44">
        <f>SUM(C92:F92)</f>
        <v>0</v>
      </c>
    </row>
    <row r="93" spans="2:7" ht="15">
      <c r="B93" s="46" t="s">
        <v>26</v>
      </c>
      <c r="C93" s="43">
        <v>0</v>
      </c>
      <c r="D93" s="27">
        <v>0</v>
      </c>
      <c r="E93" s="27">
        <v>0</v>
      </c>
      <c r="F93" s="35" t="s">
        <v>111</v>
      </c>
      <c r="G93" s="44">
        <f>SUM(C93:F93)</f>
        <v>0</v>
      </c>
    </row>
    <row r="94" spans="2:7" ht="15">
      <c r="B94" s="46" t="s">
        <v>27</v>
      </c>
      <c r="C94" s="49">
        <v>0</v>
      </c>
      <c r="D94" s="27">
        <v>0</v>
      </c>
      <c r="E94" s="27">
        <v>0</v>
      </c>
      <c r="F94" s="35" t="s">
        <v>111</v>
      </c>
      <c r="G94" s="44">
        <f>AVERAGE(C94:F94)</f>
        <v>0</v>
      </c>
    </row>
    <row r="95" spans="2:7" ht="15">
      <c r="B95" s="46" t="s">
        <v>28</v>
      </c>
      <c r="C95" s="49">
        <v>15</v>
      </c>
      <c r="D95" s="27">
        <v>0</v>
      </c>
      <c r="E95" s="27">
        <v>0</v>
      </c>
      <c r="F95" s="35" t="s">
        <v>111</v>
      </c>
      <c r="G95" s="44">
        <f>SUM(C95:F95)</f>
        <v>15</v>
      </c>
    </row>
    <row r="96" spans="2:7" ht="15">
      <c r="B96" s="46" t="s">
        <v>109</v>
      </c>
      <c r="C96" s="14">
        <v>226.206718</v>
      </c>
      <c r="D96" s="27">
        <v>0</v>
      </c>
      <c r="E96" s="27">
        <v>0</v>
      </c>
      <c r="F96" s="35" t="s">
        <v>111</v>
      </c>
      <c r="G96" s="14">
        <f>SUM(C96:F96)</f>
        <v>226.206718</v>
      </c>
    </row>
    <row r="97" spans="2:7" ht="15">
      <c r="B97" s="74" t="s">
        <v>91</v>
      </c>
      <c r="C97" s="75"/>
      <c r="D97" s="75"/>
      <c r="E97" s="75"/>
      <c r="F97" s="75"/>
      <c r="G97" s="76"/>
    </row>
    <row r="98" spans="2:7" ht="15">
      <c r="B98" s="25" t="s">
        <v>25</v>
      </c>
      <c r="C98" s="26">
        <v>9</v>
      </c>
      <c r="D98" s="25">
        <v>0</v>
      </c>
      <c r="E98" s="26">
        <v>0</v>
      </c>
      <c r="F98" s="28" t="s">
        <v>111</v>
      </c>
      <c r="G98" s="26">
        <f>SUM(C98:F98)</f>
        <v>9</v>
      </c>
    </row>
    <row r="99" spans="2:7" ht="15">
      <c r="B99" s="25" t="s">
        <v>26</v>
      </c>
      <c r="C99" s="26">
        <v>243.577982</v>
      </c>
      <c r="D99" s="25">
        <v>0</v>
      </c>
      <c r="E99" s="26">
        <v>0</v>
      </c>
      <c r="F99" s="28" t="s">
        <v>111</v>
      </c>
      <c r="G99" s="29">
        <f>SUM(C99:F99)</f>
        <v>243.577982</v>
      </c>
    </row>
    <row r="100" spans="2:7" ht="15">
      <c r="B100" s="25" t="s">
        <v>27</v>
      </c>
      <c r="C100" s="26">
        <v>298.6666666666667</v>
      </c>
      <c r="D100" s="25">
        <v>0</v>
      </c>
      <c r="E100" s="26">
        <v>0</v>
      </c>
      <c r="F100" s="28" t="s">
        <v>111</v>
      </c>
      <c r="G100" s="26">
        <f>AVERAGE(C100:F100)</f>
        <v>99.55555555555556</v>
      </c>
    </row>
    <row r="101" spans="2:7" ht="15">
      <c r="B101" s="25" t="s">
        <v>28</v>
      </c>
      <c r="C101" s="26">
        <v>1066</v>
      </c>
      <c r="D101" s="25">
        <v>148</v>
      </c>
      <c r="E101" s="25">
        <v>7</v>
      </c>
      <c r="F101" s="39">
        <v>1</v>
      </c>
      <c r="G101" s="26">
        <f>SUM(C101:F101)</f>
        <v>1222</v>
      </c>
    </row>
    <row r="102" spans="2:7" ht="15">
      <c r="B102" s="25" t="s">
        <v>109</v>
      </c>
      <c r="C102" s="29">
        <v>20770.34881</v>
      </c>
      <c r="D102" s="25">
        <v>1885</v>
      </c>
      <c r="E102" s="25">
        <v>91</v>
      </c>
      <c r="F102" s="29">
        <v>15.888650702351558</v>
      </c>
      <c r="G102" s="29">
        <f>SUM(C102:F102)</f>
        <v>22762.237460702352</v>
      </c>
    </row>
    <row r="103" spans="1:8" ht="15">
      <c r="A103" s="4"/>
      <c r="B103" s="56"/>
      <c r="C103" s="56"/>
      <c r="D103" s="56"/>
      <c r="E103" s="56"/>
      <c r="F103" s="56"/>
      <c r="G103" s="56"/>
      <c r="H103" s="56"/>
    </row>
    <row r="104" spans="2:7" ht="15">
      <c r="B104" s="55" t="s">
        <v>41</v>
      </c>
      <c r="C104" s="55"/>
      <c r="D104" s="55"/>
      <c r="E104" s="55"/>
      <c r="F104" s="55"/>
      <c r="G104" s="55"/>
    </row>
    <row r="105" spans="2:7" ht="15">
      <c r="B105" s="70" t="s">
        <v>40</v>
      </c>
      <c r="C105" s="70"/>
      <c r="D105" s="70"/>
      <c r="E105" s="70"/>
      <c r="F105" s="70"/>
      <c r="G105" s="70"/>
    </row>
    <row r="106" spans="2:7" ht="15">
      <c r="B106" s="46" t="s">
        <v>37</v>
      </c>
      <c r="C106" s="16">
        <v>2.17</v>
      </c>
      <c r="D106" s="19">
        <v>2.7598764822134485</v>
      </c>
      <c r="E106" s="19">
        <v>2.77</v>
      </c>
      <c r="F106" s="19">
        <v>2.47</v>
      </c>
      <c r="G106" s="19">
        <f>AVERAGE(C106:F106)</f>
        <v>2.542469120553362</v>
      </c>
    </row>
    <row r="107" spans="2:7" ht="15">
      <c r="B107" s="46" t="s">
        <v>38</v>
      </c>
      <c r="C107" s="16">
        <v>2.2</v>
      </c>
      <c r="D107" s="19">
        <v>2.5720795306387996</v>
      </c>
      <c r="E107" s="46">
        <v>2.61</v>
      </c>
      <c r="F107" s="19">
        <v>2.47</v>
      </c>
      <c r="G107" s="19">
        <f>AVERAGE(C107:F107)</f>
        <v>2.4630198826597</v>
      </c>
    </row>
    <row r="108" spans="2:7" ht="15">
      <c r="B108" s="46" t="s">
        <v>39</v>
      </c>
      <c r="C108" s="16">
        <v>2.2</v>
      </c>
      <c r="D108" s="19">
        <v>2.512800734618899</v>
      </c>
      <c r="E108" s="46">
        <v>2.12</v>
      </c>
      <c r="F108" s="19">
        <v>2.47</v>
      </c>
      <c r="G108" s="19">
        <f>AVERAGE(C108:F108)</f>
        <v>2.3257001836547246</v>
      </c>
    </row>
    <row r="109" spans="2:7" ht="15">
      <c r="B109" s="70" t="s">
        <v>85</v>
      </c>
      <c r="C109" s="70"/>
      <c r="D109" s="70"/>
      <c r="E109" s="70"/>
      <c r="F109" s="70"/>
      <c r="G109" s="70"/>
    </row>
    <row r="110" spans="2:7" ht="15">
      <c r="B110" s="46" t="s">
        <v>37</v>
      </c>
      <c r="C110" s="16">
        <v>0.99</v>
      </c>
      <c r="D110" s="19">
        <v>0.9899999999999993</v>
      </c>
      <c r="E110" s="46">
        <v>1.46</v>
      </c>
      <c r="F110" s="19">
        <v>1.96</v>
      </c>
      <c r="G110" s="19">
        <f>AVERAGE(C110:F110)</f>
        <v>1.3499999999999999</v>
      </c>
    </row>
    <row r="111" spans="2:7" ht="15">
      <c r="B111" s="46" t="s">
        <v>38</v>
      </c>
      <c r="C111" s="16">
        <v>1.85</v>
      </c>
      <c r="D111" s="19">
        <v>1.8800000000000006</v>
      </c>
      <c r="E111" s="46">
        <v>1.88</v>
      </c>
      <c r="F111" s="19">
        <v>1.96</v>
      </c>
      <c r="G111" s="19">
        <f>AVERAGE(C111:F111)</f>
        <v>1.8925</v>
      </c>
    </row>
    <row r="112" spans="2:7" ht="15">
      <c r="B112" s="46" t="s">
        <v>39</v>
      </c>
      <c r="C112" s="16">
        <v>1.88</v>
      </c>
      <c r="D112" s="19">
        <v>1.8182857142857134</v>
      </c>
      <c r="E112" s="19">
        <v>1.62</v>
      </c>
      <c r="F112" s="19">
        <v>1.96</v>
      </c>
      <c r="G112" s="19">
        <f>AVERAGE(C112:F112)</f>
        <v>1.8195714285714284</v>
      </c>
    </row>
    <row r="113" spans="1:9" ht="15">
      <c r="A113" s="4"/>
      <c r="B113" s="56"/>
      <c r="C113" s="56"/>
      <c r="D113" s="56"/>
      <c r="E113" s="56"/>
      <c r="F113" s="56"/>
      <c r="G113" s="56"/>
      <c r="H113" s="56"/>
      <c r="I113" s="56"/>
    </row>
    <row r="114" spans="2:7" ht="15">
      <c r="B114" s="70" t="s">
        <v>42</v>
      </c>
      <c r="C114" s="70"/>
      <c r="D114" s="70"/>
      <c r="E114" s="70"/>
      <c r="F114" s="70"/>
      <c r="G114" s="70"/>
    </row>
    <row r="115" spans="2:7" ht="15">
      <c r="B115" s="46" t="s">
        <v>37</v>
      </c>
      <c r="C115" s="16">
        <v>1.39</v>
      </c>
      <c r="D115" s="19">
        <v>1.7758369098712414</v>
      </c>
      <c r="E115" s="46">
        <v>1.8</v>
      </c>
      <c r="F115" s="19">
        <v>1.65</v>
      </c>
      <c r="G115" s="19">
        <f>AVERAGE(C115:F115)</f>
        <v>1.6539592274678103</v>
      </c>
    </row>
    <row r="116" spans="2:7" ht="15">
      <c r="B116" s="46" t="s">
        <v>38</v>
      </c>
      <c r="C116" s="16">
        <v>1.49</v>
      </c>
      <c r="D116" s="19">
        <v>1.8500000000000063</v>
      </c>
      <c r="E116" s="46">
        <v>1.81</v>
      </c>
      <c r="F116" s="19">
        <v>1.69</v>
      </c>
      <c r="G116" s="19">
        <f>AVERAGE(C116:F116)</f>
        <v>1.7100000000000013</v>
      </c>
    </row>
    <row r="117" spans="2:7" ht="15">
      <c r="B117" s="46" t="s">
        <v>39</v>
      </c>
      <c r="C117" s="16">
        <v>1.59</v>
      </c>
      <c r="D117" s="19">
        <v>1.7899999999999707</v>
      </c>
      <c r="E117" s="19">
        <v>1.58</v>
      </c>
      <c r="F117" s="19">
        <v>1.89</v>
      </c>
      <c r="G117" s="19">
        <f>AVERAGE(C117:F117)</f>
        <v>1.7124999999999926</v>
      </c>
    </row>
    <row r="118" spans="2:7" ht="15">
      <c r="B118" s="71" t="s">
        <v>86</v>
      </c>
      <c r="C118" s="72"/>
      <c r="D118" s="72"/>
      <c r="E118" s="72"/>
      <c r="F118" s="72"/>
      <c r="G118" s="73"/>
    </row>
    <row r="119" spans="2:7" ht="15">
      <c r="B119" s="46" t="s">
        <v>37</v>
      </c>
      <c r="C119" s="16">
        <v>0.69</v>
      </c>
      <c r="D119" s="46">
        <v>0.77</v>
      </c>
      <c r="E119" s="46">
        <v>0</v>
      </c>
      <c r="F119" s="19">
        <v>0.79</v>
      </c>
      <c r="G119" s="19">
        <f>AVERAGE(C119:F119)</f>
        <v>0.5625</v>
      </c>
    </row>
    <row r="120" spans="2:7" ht="15">
      <c r="B120" s="46" t="s">
        <v>38</v>
      </c>
      <c r="C120" s="16">
        <v>1.09</v>
      </c>
      <c r="D120" s="19">
        <v>1</v>
      </c>
      <c r="E120" s="46">
        <v>1.79</v>
      </c>
      <c r="F120" s="19">
        <v>1.69</v>
      </c>
      <c r="G120" s="19">
        <f>AVERAGE(C120:F120)</f>
        <v>1.3925</v>
      </c>
    </row>
    <row r="121" spans="2:7" ht="15">
      <c r="B121" s="46" t="s">
        <v>39</v>
      </c>
      <c r="C121" s="16">
        <v>1.29</v>
      </c>
      <c r="D121" s="19">
        <v>1.4699999999999993</v>
      </c>
      <c r="E121" s="19">
        <v>1.59</v>
      </c>
      <c r="F121" s="19">
        <v>1.89</v>
      </c>
      <c r="G121" s="19">
        <f>AVERAGE(C121:F121)</f>
        <v>1.5599999999999998</v>
      </c>
    </row>
    <row r="122" spans="1:8" ht="15">
      <c r="A122" s="4"/>
      <c r="B122" s="56"/>
      <c r="C122" s="56"/>
      <c r="D122" s="56"/>
      <c r="E122" s="56"/>
      <c r="F122" s="56"/>
      <c r="G122" s="56"/>
      <c r="H122" s="56"/>
    </row>
    <row r="123" spans="2:7" ht="15">
      <c r="B123" s="60" t="s">
        <v>43</v>
      </c>
      <c r="C123" s="61"/>
      <c r="D123" s="61"/>
      <c r="E123" s="61"/>
      <c r="F123" s="61"/>
      <c r="G123" s="62"/>
    </row>
    <row r="124" spans="2:8" ht="15">
      <c r="B124" s="2" t="s">
        <v>106</v>
      </c>
      <c r="C124" s="16">
        <v>5.647702407002326</v>
      </c>
      <c r="D124" s="17">
        <v>0</v>
      </c>
      <c r="E124" s="37">
        <v>0</v>
      </c>
      <c r="F124" s="35" t="s">
        <v>111</v>
      </c>
      <c r="G124" s="16">
        <f>AVERAGE(C124:F124)</f>
        <v>1.8825674690007752</v>
      </c>
      <c r="H124" s="3"/>
    </row>
    <row r="125" spans="2:7" ht="15">
      <c r="B125" s="60" t="s">
        <v>93</v>
      </c>
      <c r="C125" s="61"/>
      <c r="D125" s="61"/>
      <c r="E125" s="61"/>
      <c r="F125" s="61"/>
      <c r="G125" s="62"/>
    </row>
    <row r="126" spans="2:7" ht="15">
      <c r="B126" s="5" t="s">
        <v>107</v>
      </c>
      <c r="C126" s="38">
        <v>1.93</v>
      </c>
      <c r="D126" s="16">
        <v>2.08294</v>
      </c>
      <c r="E126" s="17">
        <v>2.26</v>
      </c>
      <c r="F126" s="17">
        <v>2.27</v>
      </c>
      <c r="G126" s="16">
        <f>AVERAGE(C126:F126)</f>
        <v>2.135735</v>
      </c>
    </row>
    <row r="127" spans="1:8" ht="15">
      <c r="A127" s="4"/>
      <c r="B127" s="69"/>
      <c r="C127" s="69"/>
      <c r="D127" s="69"/>
      <c r="E127" s="69"/>
      <c r="F127" s="69"/>
      <c r="G127" s="69"/>
      <c r="H127" s="69"/>
    </row>
    <row r="128" spans="2:7" ht="15">
      <c r="B128" s="55" t="s">
        <v>44</v>
      </c>
      <c r="C128" s="55"/>
      <c r="D128" s="55"/>
      <c r="E128" s="55"/>
      <c r="F128" s="55"/>
      <c r="G128" s="55"/>
    </row>
    <row r="129" spans="2:7" ht="15">
      <c r="B129" s="46" t="s">
        <v>45</v>
      </c>
      <c r="C129" s="44">
        <v>345085</v>
      </c>
      <c r="D129" s="47">
        <v>38299</v>
      </c>
      <c r="E129" s="44">
        <v>8531</v>
      </c>
      <c r="F129" s="46">
        <v>632</v>
      </c>
      <c r="G129" s="44">
        <f>SUM(C129:F129)</f>
        <v>392547</v>
      </c>
    </row>
    <row r="130" spans="2:7" ht="15">
      <c r="B130" s="46" t="s">
        <v>46</v>
      </c>
      <c r="C130" s="14">
        <v>179317.666915</v>
      </c>
      <c r="D130" s="14">
        <v>5507.028586</v>
      </c>
      <c r="E130" s="44">
        <v>1252</v>
      </c>
      <c r="F130" s="46">
        <v>70</v>
      </c>
      <c r="G130" s="14">
        <f>SUM(C130:F130)</f>
        <v>186146.695501</v>
      </c>
    </row>
    <row r="131" spans="1:8" ht="15">
      <c r="A131" s="4"/>
      <c r="B131" s="56"/>
      <c r="C131" s="56"/>
      <c r="D131" s="56"/>
      <c r="E131" s="56"/>
      <c r="F131" s="56"/>
      <c r="G131" s="56"/>
      <c r="H131" s="56"/>
    </row>
    <row r="132" spans="2:7" ht="15">
      <c r="B132" s="55" t="s">
        <v>47</v>
      </c>
      <c r="C132" s="55"/>
      <c r="D132" s="55"/>
      <c r="E132" s="55"/>
      <c r="F132" s="55"/>
      <c r="G132" s="55"/>
    </row>
    <row r="133" spans="2:7" ht="15">
      <c r="B133" s="46" t="s">
        <v>48</v>
      </c>
      <c r="C133" s="48">
        <v>1068448</v>
      </c>
      <c r="D133" s="47">
        <v>342080</v>
      </c>
      <c r="E133" s="47">
        <v>179532</v>
      </c>
      <c r="F133" s="47">
        <v>501600.66647872387</v>
      </c>
      <c r="G133" s="44">
        <f>SUM(C133:F133)</f>
        <v>2091660.6664787238</v>
      </c>
    </row>
    <row r="134" spans="1:8" ht="15">
      <c r="A134" s="4"/>
      <c r="B134" s="56"/>
      <c r="C134" s="56"/>
      <c r="D134" s="56"/>
      <c r="E134" s="56"/>
      <c r="F134" s="56"/>
      <c r="G134" s="56"/>
      <c r="H134" s="56"/>
    </row>
    <row r="135" spans="2:7" ht="21">
      <c r="B135" s="68" t="s">
        <v>88</v>
      </c>
      <c r="C135" s="68"/>
      <c r="D135" s="68"/>
      <c r="E135" s="68"/>
      <c r="F135" s="68"/>
      <c r="G135" s="68"/>
    </row>
    <row r="136" spans="2:7" ht="15">
      <c r="B136" s="55" t="s">
        <v>49</v>
      </c>
      <c r="C136" s="55"/>
      <c r="D136" s="55"/>
      <c r="E136" s="55"/>
      <c r="F136" s="55"/>
      <c r="G136" s="55"/>
    </row>
    <row r="137" spans="2:9" ht="15">
      <c r="B137" s="46" t="s">
        <v>50</v>
      </c>
      <c r="C137" s="44">
        <v>140512</v>
      </c>
      <c r="D137" s="44">
        <v>8899</v>
      </c>
      <c r="E137" s="44">
        <v>0</v>
      </c>
      <c r="F137" s="44">
        <v>10723</v>
      </c>
      <c r="G137" s="47">
        <f>SUM(C137:F137)</f>
        <v>160134</v>
      </c>
      <c r="H137" s="9"/>
      <c r="I137" s="9"/>
    </row>
    <row r="138" spans="2:9" ht="15">
      <c r="B138" s="46" t="s">
        <v>51</v>
      </c>
      <c r="C138" s="44">
        <v>4745</v>
      </c>
      <c r="D138" s="44">
        <v>3483</v>
      </c>
      <c r="E138" s="44">
        <v>13</v>
      </c>
      <c r="F138" s="44">
        <v>1063</v>
      </c>
      <c r="G138" s="47">
        <f>SUM(C138:F138)</f>
        <v>9304</v>
      </c>
      <c r="H138" s="9"/>
      <c r="I138" s="9"/>
    </row>
    <row r="139" spans="1:9" ht="15">
      <c r="A139" s="4"/>
      <c r="B139" s="56"/>
      <c r="C139" s="56"/>
      <c r="D139" s="56"/>
      <c r="E139" s="56"/>
      <c r="F139" s="56"/>
      <c r="G139" s="56"/>
      <c r="H139" s="56"/>
      <c r="I139" s="9"/>
    </row>
    <row r="140" spans="2:9" ht="15">
      <c r="B140" s="60" t="s">
        <v>52</v>
      </c>
      <c r="C140" s="61"/>
      <c r="D140" s="61"/>
      <c r="E140" s="61"/>
      <c r="F140" s="61"/>
      <c r="G140" s="62"/>
      <c r="I140" s="9"/>
    </row>
    <row r="141" spans="2:9" ht="15">
      <c r="B141" s="46" t="s">
        <v>53</v>
      </c>
      <c r="C141" s="44">
        <v>93186</v>
      </c>
      <c r="D141" s="47">
        <v>0</v>
      </c>
      <c r="E141" s="44">
        <v>39977</v>
      </c>
      <c r="F141" s="27" t="s">
        <v>111</v>
      </c>
      <c r="G141" s="47">
        <f>SUM(C141:F141)</f>
        <v>133163</v>
      </c>
      <c r="H141" s="9"/>
      <c r="I141" s="9"/>
    </row>
    <row r="142" spans="1:8" ht="15">
      <c r="A142" s="4"/>
      <c r="B142" s="56"/>
      <c r="C142" s="56"/>
      <c r="D142" s="56"/>
      <c r="E142" s="56"/>
      <c r="F142" s="56"/>
      <c r="G142" s="56"/>
      <c r="H142" s="56"/>
    </row>
    <row r="143" spans="2:7" ht="21">
      <c r="B143" s="64" t="s">
        <v>89</v>
      </c>
      <c r="C143" s="65"/>
      <c r="D143" s="65"/>
      <c r="E143" s="65"/>
      <c r="F143" s="65"/>
      <c r="G143" s="66"/>
    </row>
    <row r="144" spans="2:7" ht="15">
      <c r="B144" s="60" t="s">
        <v>83</v>
      </c>
      <c r="C144" s="61"/>
      <c r="D144" s="61"/>
      <c r="E144" s="61"/>
      <c r="F144" s="61"/>
      <c r="G144" s="62"/>
    </row>
    <row r="145" spans="1:8" ht="15">
      <c r="A145" s="4"/>
      <c r="B145" s="67"/>
      <c r="C145" s="67"/>
      <c r="D145" s="67"/>
      <c r="E145" s="67"/>
      <c r="F145" s="67"/>
      <c r="G145" s="67"/>
      <c r="H145" s="67"/>
    </row>
    <row r="146" spans="2:7" ht="15">
      <c r="B146" s="63" t="s">
        <v>54</v>
      </c>
      <c r="C146" s="63"/>
      <c r="D146" s="63"/>
      <c r="E146" s="63"/>
      <c r="F146" s="63"/>
      <c r="G146" s="63"/>
    </row>
    <row r="147" spans="2:7" ht="15">
      <c r="B147" s="46" t="s">
        <v>55</v>
      </c>
      <c r="C147" s="44">
        <v>390</v>
      </c>
      <c r="D147" s="47">
        <v>1028</v>
      </c>
      <c r="E147" s="44">
        <v>8</v>
      </c>
      <c r="F147" s="44">
        <v>0</v>
      </c>
      <c r="G147" s="44">
        <f>SUM(C147:F147)</f>
        <v>1426</v>
      </c>
    </row>
    <row r="148" spans="2:7" ht="15">
      <c r="B148" s="46" t="s">
        <v>56</v>
      </c>
      <c r="C148" s="14">
        <v>8.02</v>
      </c>
      <c r="D148" s="14">
        <v>19.46197</v>
      </c>
      <c r="E148" s="14">
        <v>0.078</v>
      </c>
      <c r="F148" s="44">
        <v>0</v>
      </c>
      <c r="G148" s="14">
        <f>SUM(C148:F148)</f>
        <v>27.55997</v>
      </c>
    </row>
    <row r="149" spans="1:8" ht="15">
      <c r="A149" s="4"/>
      <c r="B149" s="56"/>
      <c r="C149" s="56"/>
      <c r="D149" s="56"/>
      <c r="E149" s="56"/>
      <c r="F149" s="56"/>
      <c r="G149" s="56"/>
      <c r="H149" s="56"/>
    </row>
    <row r="150" spans="2:7" ht="15">
      <c r="B150" s="63" t="s">
        <v>57</v>
      </c>
      <c r="C150" s="63"/>
      <c r="D150" s="63"/>
      <c r="E150" s="63"/>
      <c r="F150" s="63"/>
      <c r="G150" s="63"/>
    </row>
    <row r="151" spans="2:8" ht="15">
      <c r="B151" s="46" t="s">
        <v>58</v>
      </c>
      <c r="C151" s="46">
        <v>0</v>
      </c>
      <c r="D151" s="46">
        <v>14</v>
      </c>
      <c r="E151" s="53">
        <v>1114</v>
      </c>
      <c r="F151" s="44">
        <v>0</v>
      </c>
      <c r="G151" s="44">
        <f>SUM(C151:F151)</f>
        <v>1128</v>
      </c>
      <c r="H151" s="30"/>
    </row>
    <row r="152" spans="2:8" ht="15">
      <c r="B152" s="46" t="s">
        <v>59</v>
      </c>
      <c r="C152" s="46">
        <v>0</v>
      </c>
      <c r="D152" s="46">
        <v>0.72</v>
      </c>
      <c r="E152" s="40">
        <v>31.06</v>
      </c>
      <c r="F152" s="44">
        <v>0</v>
      </c>
      <c r="G152" s="14">
        <f>SUM(C152:F152)</f>
        <v>31.779999999999998</v>
      </c>
      <c r="H152" s="30"/>
    </row>
    <row r="153" spans="1:8" ht="15">
      <c r="A153" s="4"/>
      <c r="B153" s="56"/>
      <c r="C153" s="56"/>
      <c r="D153" s="56"/>
      <c r="E153" s="56"/>
      <c r="F153" s="56"/>
      <c r="G153" s="56"/>
      <c r="H153" s="56"/>
    </row>
    <row r="154" spans="2:7" ht="15">
      <c r="B154" s="63" t="s">
        <v>62</v>
      </c>
      <c r="C154" s="63"/>
      <c r="D154" s="63"/>
      <c r="E154" s="63"/>
      <c r="F154" s="63"/>
      <c r="G154" s="63"/>
    </row>
    <row r="155" spans="2:8" ht="15">
      <c r="B155" s="46" t="s">
        <v>60</v>
      </c>
      <c r="C155" s="46">
        <v>3</v>
      </c>
      <c r="D155" s="47">
        <v>2148</v>
      </c>
      <c r="E155" s="44">
        <v>1</v>
      </c>
      <c r="F155" s="44">
        <v>0</v>
      </c>
      <c r="G155" s="44">
        <f>SUM(C155:F155)</f>
        <v>2152</v>
      </c>
      <c r="H155" s="30"/>
    </row>
    <row r="156" spans="2:8" ht="15">
      <c r="B156" s="46" t="s">
        <v>61</v>
      </c>
      <c r="C156" s="46">
        <v>0.18</v>
      </c>
      <c r="D156" s="14">
        <v>32.590369</v>
      </c>
      <c r="E156" s="14">
        <v>0.04</v>
      </c>
      <c r="F156" s="44">
        <v>0</v>
      </c>
      <c r="G156" s="14">
        <f>SUM(C156:F156)</f>
        <v>32.810369</v>
      </c>
      <c r="H156" s="30"/>
    </row>
    <row r="157" spans="1:8" ht="15">
      <c r="A157" s="4"/>
      <c r="B157" s="56"/>
      <c r="C157" s="56"/>
      <c r="D157" s="56"/>
      <c r="E157" s="56"/>
      <c r="F157" s="56"/>
      <c r="G157" s="56"/>
      <c r="H157" s="56"/>
    </row>
    <row r="158" spans="2:7" ht="15">
      <c r="B158" s="63" t="s">
        <v>74</v>
      </c>
      <c r="C158" s="63"/>
      <c r="D158" s="63"/>
      <c r="E158" s="63"/>
      <c r="F158" s="63"/>
      <c r="G158" s="63"/>
    </row>
    <row r="159" spans="2:7" ht="15">
      <c r="B159" s="25" t="s">
        <v>75</v>
      </c>
      <c r="C159" s="26">
        <v>393</v>
      </c>
      <c r="D159" s="31">
        <v>3190</v>
      </c>
      <c r="E159" s="26">
        <v>1123</v>
      </c>
      <c r="F159" s="26">
        <v>0</v>
      </c>
      <c r="G159" s="26">
        <f>SUM(C159:F159)</f>
        <v>4706</v>
      </c>
    </row>
    <row r="160" spans="2:7" ht="15">
      <c r="B160" s="25" t="s">
        <v>76</v>
      </c>
      <c r="C160" s="29">
        <v>8.2</v>
      </c>
      <c r="D160" s="42">
        <v>52.772339</v>
      </c>
      <c r="E160" s="29">
        <v>31.178</v>
      </c>
      <c r="F160" s="26">
        <v>0</v>
      </c>
      <c r="G160" s="29">
        <f>SUM(C160:F160)</f>
        <v>92.150339</v>
      </c>
    </row>
    <row r="161" spans="1:8" ht="15">
      <c r="A161" s="4"/>
      <c r="B161" s="56"/>
      <c r="C161" s="56"/>
      <c r="D161" s="56"/>
      <c r="E161" s="56"/>
      <c r="F161" s="56"/>
      <c r="G161" s="56"/>
      <c r="H161" s="56"/>
    </row>
    <row r="162" spans="2:7" ht="15">
      <c r="B162" s="55" t="s">
        <v>63</v>
      </c>
      <c r="C162" s="55"/>
      <c r="D162" s="55"/>
      <c r="E162" s="55"/>
      <c r="F162" s="55"/>
      <c r="G162" s="55"/>
    </row>
    <row r="163" spans="2:7" ht="15">
      <c r="B163" s="20" t="s">
        <v>60</v>
      </c>
      <c r="C163" s="44">
        <v>5144</v>
      </c>
      <c r="D163" s="47">
        <v>26763</v>
      </c>
      <c r="E163" s="44">
        <v>3971</v>
      </c>
      <c r="F163" s="44">
        <v>104</v>
      </c>
      <c r="G163" s="44">
        <f>SUM(C163:F163)</f>
        <v>35982</v>
      </c>
    </row>
    <row r="164" spans="2:7" ht="15">
      <c r="B164" s="20" t="s">
        <v>61</v>
      </c>
      <c r="C164" s="14">
        <v>121.362308</v>
      </c>
      <c r="D164" s="14">
        <v>203.83242</v>
      </c>
      <c r="E164" s="14">
        <v>34.31</v>
      </c>
      <c r="F164" s="14">
        <v>0.3665</v>
      </c>
      <c r="G164" s="14">
        <f>SUM(C164:F164)</f>
        <v>359.871228</v>
      </c>
    </row>
    <row r="165" spans="1:7" ht="15">
      <c r="A165" s="4"/>
      <c r="B165" s="56"/>
      <c r="C165" s="56"/>
      <c r="D165" s="56"/>
      <c r="E165" s="56"/>
      <c r="F165" s="56"/>
      <c r="G165" s="56"/>
    </row>
    <row r="166" spans="2:7" ht="15">
      <c r="B166" s="60" t="s">
        <v>64</v>
      </c>
      <c r="C166" s="61"/>
      <c r="D166" s="61"/>
      <c r="E166" s="61"/>
      <c r="F166" s="61"/>
      <c r="G166" s="62"/>
    </row>
    <row r="167" spans="2:7" ht="15">
      <c r="B167" s="57" t="s">
        <v>65</v>
      </c>
      <c r="C167" s="58"/>
      <c r="D167" s="58"/>
      <c r="E167" s="58"/>
      <c r="F167" s="58"/>
      <c r="G167" s="59"/>
    </row>
    <row r="168" spans="2:7" ht="15">
      <c r="B168" s="46" t="s">
        <v>66</v>
      </c>
      <c r="C168" s="44">
        <v>200</v>
      </c>
      <c r="D168" s="47">
        <v>2163</v>
      </c>
      <c r="E168" s="44">
        <v>157</v>
      </c>
      <c r="F168" s="47">
        <v>24</v>
      </c>
      <c r="G168" s="44">
        <f>SUM(C168:F168)</f>
        <v>2544</v>
      </c>
    </row>
    <row r="169" spans="2:7" ht="15">
      <c r="B169" s="46" t="s">
        <v>67</v>
      </c>
      <c r="C169" s="44">
        <v>5</v>
      </c>
      <c r="D169" s="14">
        <v>51.844749</v>
      </c>
      <c r="E169" s="14">
        <v>3.14</v>
      </c>
      <c r="F169" s="14">
        <v>0.618</v>
      </c>
      <c r="G169" s="14">
        <f>SUM(C169:F169)</f>
        <v>60.602749</v>
      </c>
    </row>
    <row r="170" spans="1:7" ht="15">
      <c r="A170" s="4"/>
      <c r="B170" s="56"/>
      <c r="C170" s="56"/>
      <c r="D170" s="56"/>
      <c r="E170" s="56"/>
      <c r="F170" s="56"/>
      <c r="G170" s="56"/>
    </row>
    <row r="171" spans="2:7" ht="15">
      <c r="B171" s="57" t="s">
        <v>68</v>
      </c>
      <c r="C171" s="58"/>
      <c r="D171" s="58"/>
      <c r="E171" s="58"/>
      <c r="F171" s="58"/>
      <c r="G171" s="59"/>
    </row>
    <row r="172" spans="2:7" ht="15">
      <c r="B172" s="46" t="s">
        <v>69</v>
      </c>
      <c r="C172" s="44">
        <v>2440</v>
      </c>
      <c r="D172" s="47">
        <v>1369</v>
      </c>
      <c r="E172" s="44">
        <v>460</v>
      </c>
      <c r="F172" s="47">
        <v>109</v>
      </c>
      <c r="G172" s="44">
        <f>SUM(C172:F172)</f>
        <v>4378</v>
      </c>
    </row>
    <row r="173" spans="2:7" ht="15">
      <c r="B173" s="46" t="s">
        <v>67</v>
      </c>
      <c r="C173" s="14">
        <v>53.68</v>
      </c>
      <c r="D173" s="14">
        <v>28.2</v>
      </c>
      <c r="E173" s="15">
        <v>9.2</v>
      </c>
      <c r="F173" s="14">
        <v>2.507</v>
      </c>
      <c r="G173" s="44">
        <f>SUM(C173:F173)</f>
        <v>93.587</v>
      </c>
    </row>
    <row r="174" spans="1:8" ht="15">
      <c r="A174" s="4"/>
      <c r="B174" s="56"/>
      <c r="C174" s="56"/>
      <c r="D174" s="56"/>
      <c r="E174" s="56"/>
      <c r="F174" s="56"/>
      <c r="G174" s="56"/>
      <c r="H174" s="56"/>
    </row>
    <row r="175" spans="2:7" ht="15">
      <c r="B175" s="57" t="s">
        <v>70</v>
      </c>
      <c r="C175" s="58"/>
      <c r="D175" s="58"/>
      <c r="E175" s="58"/>
      <c r="F175" s="58"/>
      <c r="G175" s="59"/>
    </row>
    <row r="176" spans="2:7" ht="15">
      <c r="B176" s="46" t="s">
        <v>69</v>
      </c>
      <c r="C176" s="47">
        <v>259</v>
      </c>
      <c r="D176" s="47">
        <v>449</v>
      </c>
      <c r="E176" s="44">
        <v>295</v>
      </c>
      <c r="F176" s="47">
        <v>52</v>
      </c>
      <c r="G176" s="44">
        <f>SUM(C176:F176)</f>
        <v>1055</v>
      </c>
    </row>
    <row r="177" spans="2:7" ht="15">
      <c r="B177" s="46" t="s">
        <v>67</v>
      </c>
      <c r="C177" s="14">
        <v>18.13</v>
      </c>
      <c r="D177" s="14">
        <v>35.02</v>
      </c>
      <c r="E177" s="14">
        <v>19.691</v>
      </c>
      <c r="F177" s="14">
        <v>3.530894</v>
      </c>
      <c r="G177" s="14">
        <f>SUM(C177:F177)</f>
        <v>76.37189400000001</v>
      </c>
    </row>
    <row r="178" spans="1:8" ht="15">
      <c r="A178" s="4"/>
      <c r="B178" s="56"/>
      <c r="C178" s="56"/>
      <c r="D178" s="56"/>
      <c r="E178" s="56"/>
      <c r="F178" s="56"/>
      <c r="G178" s="56"/>
      <c r="H178" s="56"/>
    </row>
    <row r="179" spans="2:7" ht="15">
      <c r="B179" s="57" t="s">
        <v>71</v>
      </c>
      <c r="C179" s="58"/>
      <c r="D179" s="58"/>
      <c r="E179" s="58"/>
      <c r="F179" s="58"/>
      <c r="G179" s="59"/>
    </row>
    <row r="180" spans="2:7" ht="15">
      <c r="B180" s="46" t="s">
        <v>69</v>
      </c>
      <c r="C180" s="47">
        <v>418</v>
      </c>
      <c r="D180" s="47">
        <v>32</v>
      </c>
      <c r="E180" s="34">
        <v>0</v>
      </c>
      <c r="F180" s="47">
        <v>7</v>
      </c>
      <c r="G180" s="44">
        <f>SUM(C180:F180)</f>
        <v>457</v>
      </c>
    </row>
    <row r="181" spans="2:7" ht="15">
      <c r="B181" s="46" t="s">
        <v>67</v>
      </c>
      <c r="C181" s="14">
        <v>12.985</v>
      </c>
      <c r="D181" s="14">
        <v>1.835</v>
      </c>
      <c r="E181" s="34">
        <v>0</v>
      </c>
      <c r="F181" s="14">
        <v>0.33</v>
      </c>
      <c r="G181" s="14">
        <f>SUM(C181:F181)</f>
        <v>15.15</v>
      </c>
    </row>
    <row r="182" spans="1:8" ht="15">
      <c r="A182" s="4"/>
      <c r="B182" s="56"/>
      <c r="C182" s="56"/>
      <c r="D182" s="56"/>
      <c r="E182" s="56"/>
      <c r="F182" s="56"/>
      <c r="G182" s="56"/>
      <c r="H182" s="56"/>
    </row>
    <row r="183" spans="2:7" ht="15">
      <c r="B183" s="55" t="s">
        <v>77</v>
      </c>
      <c r="C183" s="55"/>
      <c r="D183" s="55"/>
      <c r="E183" s="55"/>
      <c r="F183" s="55"/>
      <c r="G183" s="55"/>
    </row>
    <row r="184" spans="2:7" ht="15">
      <c r="B184" s="25" t="s">
        <v>78</v>
      </c>
      <c r="C184" s="26">
        <v>3317</v>
      </c>
      <c r="D184" s="26">
        <v>4013</v>
      </c>
      <c r="E184" s="26">
        <v>912</v>
      </c>
      <c r="F184" s="26">
        <v>296</v>
      </c>
      <c r="G184" s="26">
        <f>SUM(C184:F184)</f>
        <v>8538</v>
      </c>
    </row>
    <row r="185" spans="2:7" ht="15">
      <c r="B185" s="25" t="s">
        <v>79</v>
      </c>
      <c r="C185" s="29">
        <v>89.795</v>
      </c>
      <c r="D185" s="29">
        <v>116.89974900000001</v>
      </c>
      <c r="E185" s="29">
        <v>32.031</v>
      </c>
      <c r="F185" s="29">
        <v>7.352394</v>
      </c>
      <c r="G185" s="29">
        <f>SUM(C185:F185)</f>
        <v>246.078143</v>
      </c>
    </row>
    <row r="186" spans="1:8" ht="15">
      <c r="A186" s="4"/>
      <c r="B186" s="56"/>
      <c r="C186" s="56"/>
      <c r="D186" s="56"/>
      <c r="E186" s="56"/>
      <c r="F186" s="56"/>
      <c r="G186" s="56"/>
      <c r="H186" s="56"/>
    </row>
    <row r="187" spans="2:7" ht="15">
      <c r="B187" s="55" t="s">
        <v>72</v>
      </c>
      <c r="C187" s="55"/>
      <c r="D187" s="55"/>
      <c r="E187" s="55"/>
      <c r="F187" s="55"/>
      <c r="G187" s="55"/>
    </row>
    <row r="188" spans="2:7" ht="15">
      <c r="B188" s="20" t="s">
        <v>94</v>
      </c>
      <c r="C188" s="44">
        <v>128</v>
      </c>
      <c r="D188" s="47">
        <v>21313</v>
      </c>
      <c r="E188" s="44">
        <v>32</v>
      </c>
      <c r="F188" s="41">
        <v>0</v>
      </c>
      <c r="G188" s="44">
        <f>SUM(C188:F188)</f>
        <v>21473</v>
      </c>
    </row>
    <row r="189" spans="2:7" ht="15">
      <c r="B189" s="20" t="s">
        <v>95</v>
      </c>
      <c r="C189" s="14">
        <v>1.93464</v>
      </c>
      <c r="D189" s="14">
        <v>230.9204</v>
      </c>
      <c r="E189" s="14">
        <v>1.24</v>
      </c>
      <c r="F189" s="41">
        <v>0</v>
      </c>
      <c r="G189" s="14">
        <f>SUM(C189:F189)</f>
        <v>234.09504</v>
      </c>
    </row>
    <row r="190" spans="1:8" ht="15">
      <c r="A190" s="4"/>
      <c r="B190" s="56"/>
      <c r="C190" s="56"/>
      <c r="D190" s="56"/>
      <c r="E190" s="56"/>
      <c r="F190" s="56"/>
      <c r="G190" s="56"/>
      <c r="H190" s="56"/>
    </row>
    <row r="191" spans="2:7" ht="15">
      <c r="B191" s="55" t="s">
        <v>73</v>
      </c>
      <c r="C191" s="55"/>
      <c r="D191" s="55"/>
      <c r="E191" s="55"/>
      <c r="F191" s="55"/>
      <c r="G191" s="55"/>
    </row>
    <row r="192" spans="2:7" ht="15">
      <c r="B192" s="25" t="s">
        <v>96</v>
      </c>
      <c r="C192" s="45">
        <v>8982</v>
      </c>
      <c r="D192" s="45">
        <v>55279</v>
      </c>
      <c r="E192" s="45">
        <v>6038</v>
      </c>
      <c r="F192" s="45">
        <v>296</v>
      </c>
      <c r="G192" s="45">
        <f>SUM(C192:F192)</f>
        <v>70595</v>
      </c>
    </row>
    <row r="193" spans="2:7" ht="15">
      <c r="B193" s="25" t="s">
        <v>97</v>
      </c>
      <c r="C193" s="29">
        <v>221.291948</v>
      </c>
      <c r="D193" s="29">
        <v>604.4249080000001</v>
      </c>
      <c r="E193" s="29">
        <v>98.762</v>
      </c>
      <c r="F193" s="29">
        <v>7.352394</v>
      </c>
      <c r="G193" s="29">
        <f>SUM(C193:F193)</f>
        <v>931.83125</v>
      </c>
    </row>
    <row r="194" s="1" customFormat="1" ht="15">
      <c r="G194" s="9"/>
    </row>
    <row r="195" spans="3:7" s="1" customFormat="1" ht="15">
      <c r="C195" s="9"/>
      <c r="G195" s="9"/>
    </row>
    <row r="196" s="1" customFormat="1" ht="15">
      <c r="G196" s="9"/>
    </row>
    <row r="197" spans="2:7" s="1" customFormat="1" ht="15">
      <c r="B197" s="1" t="s">
        <v>110</v>
      </c>
      <c r="C197" s="10"/>
      <c r="G197" s="9"/>
    </row>
  </sheetData>
  <sheetProtection/>
  <mergeCells count="81">
    <mergeCell ref="C2:G2"/>
    <mergeCell ref="B4:G4"/>
    <mergeCell ref="B5:G5"/>
    <mergeCell ref="B9:G9"/>
    <mergeCell ref="B10:G10"/>
    <mergeCell ref="B11:G11"/>
    <mergeCell ref="B17:G17"/>
    <mergeCell ref="B18:G18"/>
    <mergeCell ref="B20:G20"/>
    <mergeCell ref="B28:H28"/>
    <mergeCell ref="B29:G29"/>
    <mergeCell ref="B31:H31"/>
    <mergeCell ref="B32:G32"/>
    <mergeCell ref="B36:H36"/>
    <mergeCell ref="B37:G37"/>
    <mergeCell ref="B38:G38"/>
    <mergeCell ref="B41:H41"/>
    <mergeCell ref="B42:G42"/>
    <mergeCell ref="B45:H45"/>
    <mergeCell ref="B46:G46"/>
    <mergeCell ref="B49:H49"/>
    <mergeCell ref="B50:G50"/>
    <mergeCell ref="B51:H51"/>
    <mergeCell ref="B52:G52"/>
    <mergeCell ref="B53:G53"/>
    <mergeCell ref="B59:G59"/>
    <mergeCell ref="B65:G65"/>
    <mergeCell ref="B71:G71"/>
    <mergeCell ref="B77:H77"/>
    <mergeCell ref="B78:G78"/>
    <mergeCell ref="B79:G79"/>
    <mergeCell ref="B85:G85"/>
    <mergeCell ref="B91:G91"/>
    <mergeCell ref="B97:G97"/>
    <mergeCell ref="B103:H103"/>
    <mergeCell ref="B104:G104"/>
    <mergeCell ref="B105:G105"/>
    <mergeCell ref="B109:G109"/>
    <mergeCell ref="B113:I113"/>
    <mergeCell ref="B114:G114"/>
    <mergeCell ref="B118:G118"/>
    <mergeCell ref="B122:H122"/>
    <mergeCell ref="B123:G123"/>
    <mergeCell ref="B125:G125"/>
    <mergeCell ref="B127:H127"/>
    <mergeCell ref="B128:G128"/>
    <mergeCell ref="B131:H131"/>
    <mergeCell ref="B132:G132"/>
    <mergeCell ref="B134:H134"/>
    <mergeCell ref="B135:G135"/>
    <mergeCell ref="B136:G136"/>
    <mergeCell ref="B139:H139"/>
    <mergeCell ref="B140:G140"/>
    <mergeCell ref="B142:H142"/>
    <mergeCell ref="B143:G143"/>
    <mergeCell ref="B144:G144"/>
    <mergeCell ref="B145:H145"/>
    <mergeCell ref="B146:G146"/>
    <mergeCell ref="B149:H149"/>
    <mergeCell ref="B150:G150"/>
    <mergeCell ref="B153:H153"/>
    <mergeCell ref="B154:G154"/>
    <mergeCell ref="B157:H157"/>
    <mergeCell ref="B158:G158"/>
    <mergeCell ref="B161:H161"/>
    <mergeCell ref="B162:G162"/>
    <mergeCell ref="B165:G165"/>
    <mergeCell ref="B166:G166"/>
    <mergeCell ref="B167:G167"/>
    <mergeCell ref="B170:G170"/>
    <mergeCell ref="B171:G171"/>
    <mergeCell ref="B174:H174"/>
    <mergeCell ref="B187:G187"/>
    <mergeCell ref="B190:H190"/>
    <mergeCell ref="B191:G191"/>
    <mergeCell ref="B175:G175"/>
    <mergeCell ref="B178:H178"/>
    <mergeCell ref="B179:G179"/>
    <mergeCell ref="B182:H182"/>
    <mergeCell ref="B183:G183"/>
    <mergeCell ref="B186:H186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97"/>
  <sheetViews>
    <sheetView zoomScale="70" zoomScaleNormal="70" zoomScalePageLayoutView="0" workbookViewId="0" topLeftCell="A55">
      <selection activeCell="D34" sqref="D34"/>
    </sheetView>
  </sheetViews>
  <sheetFormatPr defaultColWidth="11.421875" defaultRowHeight="15"/>
  <cols>
    <col min="1" max="1" width="11.421875" style="1" customWidth="1"/>
    <col min="2" max="2" width="75.140625" style="0" bestFit="1" customWidth="1"/>
    <col min="3" max="3" width="25.00390625" style="0" customWidth="1"/>
    <col min="4" max="4" width="22.7109375" style="0" customWidth="1"/>
    <col min="5" max="5" width="24.140625" style="0" bestFit="1" customWidth="1"/>
    <col min="6" max="6" width="22.00390625" style="0" bestFit="1" customWidth="1"/>
    <col min="7" max="7" width="22.00390625" style="9" customWidth="1"/>
    <col min="8" max="8" width="11.421875" style="1" customWidth="1"/>
    <col min="9" max="9" width="14.7109375" style="1" bestFit="1" customWidth="1"/>
    <col min="10" max="56" width="11.421875" style="1" customWidth="1"/>
  </cols>
  <sheetData>
    <row r="1" spans="1:6" ht="15">
      <c r="A1" s="1" t="s">
        <v>108</v>
      </c>
      <c r="B1" s="1"/>
      <c r="C1" s="1"/>
      <c r="D1" s="1"/>
      <c r="E1" s="1"/>
      <c r="F1" s="1"/>
    </row>
    <row r="2" spans="2:7" ht="21">
      <c r="B2" s="1"/>
      <c r="C2" s="79" t="s">
        <v>4</v>
      </c>
      <c r="D2" s="80"/>
      <c r="E2" s="80"/>
      <c r="F2" s="80"/>
      <c r="G2" s="81"/>
    </row>
    <row r="3" spans="2:7" ht="21">
      <c r="B3" s="1"/>
      <c r="C3" s="7" t="s">
        <v>0</v>
      </c>
      <c r="D3" s="7" t="s">
        <v>1</v>
      </c>
      <c r="E3" s="8" t="s">
        <v>2</v>
      </c>
      <c r="F3" s="7" t="s">
        <v>3</v>
      </c>
      <c r="G3" s="22" t="s">
        <v>98</v>
      </c>
    </row>
    <row r="4" spans="2:7" ht="21">
      <c r="B4" s="64" t="s">
        <v>80</v>
      </c>
      <c r="C4" s="65"/>
      <c r="D4" s="65"/>
      <c r="E4" s="65"/>
      <c r="F4" s="65"/>
      <c r="G4" s="66"/>
    </row>
    <row r="5" spans="2:7" ht="15">
      <c r="B5" s="60" t="s">
        <v>11</v>
      </c>
      <c r="C5" s="61"/>
      <c r="D5" s="61"/>
      <c r="E5" s="61"/>
      <c r="F5" s="61"/>
      <c r="G5" s="62"/>
    </row>
    <row r="6" spans="2:7" ht="15">
      <c r="B6" s="6" t="s">
        <v>5</v>
      </c>
      <c r="C6" s="18">
        <v>53939</v>
      </c>
      <c r="D6" s="18">
        <v>9993</v>
      </c>
      <c r="E6" s="18">
        <v>13674</v>
      </c>
      <c r="F6" s="18">
        <v>8214</v>
      </c>
      <c r="G6" s="18">
        <f>SUM(C6:F6)</f>
        <v>85820</v>
      </c>
    </row>
    <row r="7" spans="2:7" ht="15">
      <c r="B7" s="46" t="s">
        <v>6</v>
      </c>
      <c r="C7" s="18">
        <v>513</v>
      </c>
      <c r="D7" s="18">
        <v>248</v>
      </c>
      <c r="E7" s="18">
        <v>11</v>
      </c>
      <c r="F7" s="18">
        <v>0</v>
      </c>
      <c r="G7" s="18">
        <f>SUM(C7:F7)</f>
        <v>772</v>
      </c>
    </row>
    <row r="8" spans="2:7" ht="15">
      <c r="B8" s="25" t="s">
        <v>7</v>
      </c>
      <c r="C8" s="36">
        <v>54452</v>
      </c>
      <c r="D8" s="36">
        <v>10241</v>
      </c>
      <c r="E8" s="36">
        <v>13685</v>
      </c>
      <c r="F8" s="36">
        <v>8214</v>
      </c>
      <c r="G8" s="36">
        <f>SUM(C8:F8)</f>
        <v>86592</v>
      </c>
    </row>
    <row r="9" spans="2:7" ht="15">
      <c r="B9" s="56"/>
      <c r="C9" s="56"/>
      <c r="D9" s="56"/>
      <c r="E9" s="56"/>
      <c r="F9" s="56"/>
      <c r="G9" s="56"/>
    </row>
    <row r="10" spans="2:7" ht="15">
      <c r="B10" s="60" t="s">
        <v>12</v>
      </c>
      <c r="C10" s="61"/>
      <c r="D10" s="61"/>
      <c r="E10" s="61"/>
      <c r="F10" s="61"/>
      <c r="G10" s="62"/>
    </row>
    <row r="11" spans="2:7" ht="15">
      <c r="B11" s="57" t="s">
        <v>33</v>
      </c>
      <c r="C11" s="58"/>
      <c r="D11" s="58"/>
      <c r="E11" s="58"/>
      <c r="F11" s="58"/>
      <c r="G11" s="59"/>
    </row>
    <row r="12" spans="2:7" ht="15">
      <c r="B12" s="23" t="s">
        <v>10</v>
      </c>
      <c r="C12" s="18">
        <v>975239</v>
      </c>
      <c r="D12" s="18">
        <v>175451</v>
      </c>
      <c r="E12" s="24">
        <v>69812</v>
      </c>
      <c r="F12" s="24">
        <v>29545</v>
      </c>
      <c r="G12" s="24">
        <f>SUM(C12:F12)</f>
        <v>1250047</v>
      </c>
    </row>
    <row r="13" spans="2:7" ht="15">
      <c r="B13" s="23" t="s">
        <v>9</v>
      </c>
      <c r="C13" s="18">
        <v>2146510</v>
      </c>
      <c r="D13" s="18">
        <v>550840</v>
      </c>
      <c r="E13" s="24">
        <v>274724</v>
      </c>
      <c r="F13" s="24">
        <v>136264</v>
      </c>
      <c r="G13" s="24">
        <f>SUM(C13:F13)</f>
        <v>3108338</v>
      </c>
    </row>
    <row r="14" spans="2:7" ht="15">
      <c r="B14" s="25" t="s">
        <v>8</v>
      </c>
      <c r="C14" s="26">
        <v>3121749</v>
      </c>
      <c r="D14" s="26">
        <v>969889</v>
      </c>
      <c r="E14" s="26">
        <v>344536</v>
      </c>
      <c r="F14" s="26">
        <v>165809</v>
      </c>
      <c r="G14" s="26">
        <f>SUM(C14:F14)</f>
        <v>4601983</v>
      </c>
    </row>
    <row r="15" spans="2:7" ht="15">
      <c r="B15" s="25" t="s">
        <v>90</v>
      </c>
      <c r="C15" s="26">
        <v>364586</v>
      </c>
      <c r="D15" s="26">
        <v>122105</v>
      </c>
      <c r="E15" s="26">
        <v>1309</v>
      </c>
      <c r="F15" s="26">
        <v>0</v>
      </c>
      <c r="G15" s="26">
        <f>SUM(C15:F15)</f>
        <v>488000</v>
      </c>
    </row>
    <row r="16" spans="2:7" ht="15">
      <c r="B16" s="25" t="s">
        <v>34</v>
      </c>
      <c r="C16" s="26">
        <v>3486335</v>
      </c>
      <c r="D16" s="26">
        <v>1091994</v>
      </c>
      <c r="E16" s="26">
        <v>345845</v>
      </c>
      <c r="F16" s="26">
        <v>165809</v>
      </c>
      <c r="G16" s="26">
        <f>SUM(C16:F16)</f>
        <v>5089983</v>
      </c>
    </row>
    <row r="17" spans="2:7" ht="15">
      <c r="B17" s="56"/>
      <c r="C17" s="56"/>
      <c r="D17" s="56"/>
      <c r="E17" s="56"/>
      <c r="F17" s="56"/>
      <c r="G17" s="56"/>
    </row>
    <row r="18" spans="2:7" ht="15">
      <c r="B18" s="57" t="s">
        <v>87</v>
      </c>
      <c r="C18" s="58"/>
      <c r="D18" s="58"/>
      <c r="E18" s="58"/>
      <c r="F18" s="58"/>
      <c r="G18" s="59"/>
    </row>
    <row r="19" spans="2:7" ht="15">
      <c r="B19" s="20" t="s">
        <v>35</v>
      </c>
      <c r="C19" s="44">
        <v>5130</v>
      </c>
      <c r="D19" s="44">
        <v>2600</v>
      </c>
      <c r="E19" s="34">
        <v>0</v>
      </c>
      <c r="F19" s="34">
        <v>0</v>
      </c>
      <c r="G19" s="34">
        <f>SUM(C19:F19)</f>
        <v>7730</v>
      </c>
    </row>
    <row r="20" spans="2:7" ht="15">
      <c r="B20" s="78"/>
      <c r="C20" s="78"/>
      <c r="D20" s="78"/>
      <c r="E20" s="78"/>
      <c r="F20" s="78"/>
      <c r="G20" s="78"/>
    </row>
    <row r="21" spans="2:7" ht="15">
      <c r="B21" s="25" t="s">
        <v>36</v>
      </c>
      <c r="C21" s="26">
        <v>3491465</v>
      </c>
      <c r="D21" s="26">
        <v>1094594</v>
      </c>
      <c r="E21" s="26">
        <v>345845</v>
      </c>
      <c r="F21" s="26">
        <v>165809</v>
      </c>
      <c r="G21" s="26">
        <f>SUM(C21:F21)</f>
        <v>5097713</v>
      </c>
    </row>
    <row r="22" spans="2:6" ht="15">
      <c r="B22" s="1"/>
      <c r="C22" s="1"/>
      <c r="D22" s="1"/>
      <c r="E22" s="1"/>
      <c r="F22" s="1"/>
    </row>
    <row r="23" spans="2:7" ht="15">
      <c r="B23" s="33" t="s">
        <v>99</v>
      </c>
      <c r="C23" s="11"/>
      <c r="D23" s="11"/>
      <c r="E23" s="11"/>
      <c r="F23" s="11"/>
      <c r="G23" s="12"/>
    </row>
    <row r="24" spans="2:7" ht="15">
      <c r="B24" s="25" t="s">
        <v>100</v>
      </c>
      <c r="C24" s="26">
        <v>452818</v>
      </c>
      <c r="D24" s="26">
        <v>255451</v>
      </c>
      <c r="E24" s="26">
        <v>128386</v>
      </c>
      <c r="F24" s="26">
        <v>27596</v>
      </c>
      <c r="G24" s="26">
        <f>SUM(C24:F24)</f>
        <v>864251</v>
      </c>
    </row>
    <row r="25" spans="2:6" ht="15">
      <c r="B25" s="1"/>
      <c r="C25" s="1"/>
      <c r="D25" s="1"/>
      <c r="E25" s="1"/>
      <c r="F25" s="1"/>
    </row>
    <row r="26" spans="2:7" ht="15">
      <c r="B26" s="33" t="s">
        <v>101</v>
      </c>
      <c r="C26" s="11"/>
      <c r="D26" s="11"/>
      <c r="E26" s="11"/>
      <c r="F26" s="11"/>
      <c r="G26" s="12"/>
    </row>
    <row r="27" spans="2:7" ht="15">
      <c r="B27" s="25" t="s">
        <v>102</v>
      </c>
      <c r="C27" s="26">
        <v>3944283</v>
      </c>
      <c r="D27" s="26">
        <v>1350045</v>
      </c>
      <c r="E27" s="26">
        <v>474231</v>
      </c>
      <c r="F27" s="26">
        <v>193405</v>
      </c>
      <c r="G27" s="26">
        <f>SUM(C27:F27)</f>
        <v>5961964</v>
      </c>
    </row>
    <row r="28" spans="2:8" ht="15">
      <c r="B28" s="56"/>
      <c r="C28" s="56"/>
      <c r="D28" s="56"/>
      <c r="E28" s="56"/>
      <c r="F28" s="56"/>
      <c r="G28" s="56"/>
      <c r="H28" s="56"/>
    </row>
    <row r="29" spans="2:7" ht="15">
      <c r="B29" s="60" t="s">
        <v>13</v>
      </c>
      <c r="C29" s="61"/>
      <c r="D29" s="61"/>
      <c r="E29" s="61"/>
      <c r="F29" s="61"/>
      <c r="G29" s="62"/>
    </row>
    <row r="30" spans="2:7" ht="15">
      <c r="B30" s="46" t="s">
        <v>14</v>
      </c>
      <c r="C30" s="47">
        <v>1428824</v>
      </c>
      <c r="D30" s="47">
        <v>314023</v>
      </c>
      <c r="E30" s="44">
        <v>207750</v>
      </c>
      <c r="F30" s="47">
        <v>27060</v>
      </c>
      <c r="G30" s="47">
        <f>SUM(C30:F30)</f>
        <v>1977657</v>
      </c>
    </row>
    <row r="31" spans="2:8" ht="15">
      <c r="B31" s="56"/>
      <c r="C31" s="56"/>
      <c r="D31" s="56"/>
      <c r="E31" s="56"/>
      <c r="F31" s="56"/>
      <c r="G31" s="56"/>
      <c r="H31" s="56"/>
    </row>
    <row r="32" spans="2:7" ht="15">
      <c r="B32" s="60" t="s">
        <v>84</v>
      </c>
      <c r="C32" s="61"/>
      <c r="D32" s="61"/>
      <c r="E32" s="61"/>
      <c r="F32" s="61"/>
      <c r="G32" s="62"/>
    </row>
    <row r="33" spans="2:7" ht="15">
      <c r="B33" s="46" t="s">
        <v>103</v>
      </c>
      <c r="C33" s="47">
        <v>2117737743050</v>
      </c>
      <c r="D33" s="47">
        <v>452945231224</v>
      </c>
      <c r="E33" s="47">
        <v>197028376187</v>
      </c>
      <c r="F33" s="47">
        <v>62588710768</v>
      </c>
      <c r="G33" s="47">
        <f>SUM(C33:F33)</f>
        <v>2830300061229</v>
      </c>
    </row>
    <row r="34" spans="2:7" ht="15">
      <c r="B34" s="46" t="s">
        <v>104</v>
      </c>
      <c r="C34" s="47">
        <v>113477145199</v>
      </c>
      <c r="D34" s="47">
        <f>203221*D24</f>
        <v>51913007671</v>
      </c>
      <c r="E34" s="47">
        <v>17798453700</v>
      </c>
      <c r="F34" s="47">
        <v>3377414300</v>
      </c>
      <c r="G34" s="47">
        <f>SUM(C34:F34)</f>
        <v>186566020870</v>
      </c>
    </row>
    <row r="35" spans="2:7" ht="15">
      <c r="B35" s="25" t="s">
        <v>105</v>
      </c>
      <c r="C35" s="26">
        <v>2231214888249</v>
      </c>
      <c r="D35" s="26">
        <v>452945434445</v>
      </c>
      <c r="E35" s="26">
        <v>214826829887</v>
      </c>
      <c r="F35" s="26">
        <v>65966125068</v>
      </c>
      <c r="G35" s="26">
        <f>SUM(C35:F35)</f>
        <v>2964953277649</v>
      </c>
    </row>
    <row r="36" spans="2:8" ht="15">
      <c r="B36" s="56"/>
      <c r="C36" s="56"/>
      <c r="D36" s="56"/>
      <c r="E36" s="56"/>
      <c r="F36" s="56"/>
      <c r="G36" s="56"/>
      <c r="H36" s="56"/>
    </row>
    <row r="37" spans="2:7" ht="21">
      <c r="B37" s="64" t="s">
        <v>81</v>
      </c>
      <c r="C37" s="65"/>
      <c r="D37" s="65"/>
      <c r="E37" s="65"/>
      <c r="F37" s="65"/>
      <c r="G37" s="66"/>
    </row>
    <row r="38" spans="2:7" ht="15">
      <c r="B38" s="60" t="s">
        <v>15</v>
      </c>
      <c r="C38" s="61"/>
      <c r="D38" s="61"/>
      <c r="E38" s="61"/>
      <c r="F38" s="61"/>
      <c r="G38" s="62"/>
    </row>
    <row r="39" spans="2:9" ht="15">
      <c r="B39" s="46" t="s">
        <v>16</v>
      </c>
      <c r="C39" s="44">
        <v>248717</v>
      </c>
      <c r="D39" s="44">
        <v>164037</v>
      </c>
      <c r="E39" s="44">
        <v>107259</v>
      </c>
      <c r="F39" s="44">
        <v>22453</v>
      </c>
      <c r="G39" s="44">
        <f>SUM(C39:F39)</f>
        <v>542466</v>
      </c>
      <c r="H39" s="9"/>
      <c r="I39" s="9"/>
    </row>
    <row r="40" spans="2:9" ht="15">
      <c r="B40" s="46" t="s">
        <v>17</v>
      </c>
      <c r="C40" s="14">
        <v>1250.44543</v>
      </c>
      <c r="D40" s="14">
        <v>636.5749440000001</v>
      </c>
      <c r="E40" s="44">
        <v>543</v>
      </c>
      <c r="F40" s="14">
        <v>127.192637</v>
      </c>
      <c r="G40" s="14">
        <f>SUM(C40:F40)</f>
        <v>2557.2130110000003</v>
      </c>
      <c r="H40" s="9"/>
      <c r="I40" s="9"/>
    </row>
    <row r="41" spans="1:9" ht="15">
      <c r="A41" s="4"/>
      <c r="B41" s="56"/>
      <c r="C41" s="56"/>
      <c r="D41" s="56"/>
      <c r="E41" s="56"/>
      <c r="F41" s="56"/>
      <c r="G41" s="56"/>
      <c r="H41" s="56"/>
      <c r="I41" s="9"/>
    </row>
    <row r="42" spans="2:9" ht="15">
      <c r="B42" s="55" t="s">
        <v>18</v>
      </c>
      <c r="C42" s="55"/>
      <c r="D42" s="55"/>
      <c r="E42" s="55"/>
      <c r="F42" s="55"/>
      <c r="G42" s="55"/>
      <c r="I42" s="9"/>
    </row>
    <row r="43" spans="2:9" ht="15">
      <c r="B43" s="46" t="s">
        <v>19</v>
      </c>
      <c r="C43" s="44">
        <v>176</v>
      </c>
      <c r="D43" s="44">
        <v>187</v>
      </c>
      <c r="E43" s="44">
        <v>55</v>
      </c>
      <c r="F43" s="44">
        <v>8</v>
      </c>
      <c r="G43" s="44">
        <f>SUM(C43:F43)</f>
        <v>426</v>
      </c>
      <c r="H43" s="9"/>
      <c r="I43" s="9"/>
    </row>
    <row r="44" spans="2:9" ht="15">
      <c r="B44" s="46" t="s">
        <v>20</v>
      </c>
      <c r="C44" s="14">
        <v>2.11</v>
      </c>
      <c r="D44" s="14">
        <v>1.750316</v>
      </c>
      <c r="E44" s="14">
        <v>0.7</v>
      </c>
      <c r="F44" s="14">
        <v>0.226322</v>
      </c>
      <c r="G44" s="14">
        <f>SUM(C44:F44)</f>
        <v>4.786638</v>
      </c>
      <c r="H44" s="9"/>
      <c r="I44" s="9"/>
    </row>
    <row r="45" spans="1:9" ht="15">
      <c r="A45" s="4"/>
      <c r="B45" s="56"/>
      <c r="C45" s="56"/>
      <c r="D45" s="56"/>
      <c r="E45" s="56"/>
      <c r="F45" s="56"/>
      <c r="G45" s="56"/>
      <c r="H45" s="56"/>
      <c r="I45" s="9"/>
    </row>
    <row r="46" spans="2:9" ht="15">
      <c r="B46" s="55" t="s">
        <v>21</v>
      </c>
      <c r="C46" s="55"/>
      <c r="D46" s="55"/>
      <c r="E46" s="55"/>
      <c r="F46" s="55"/>
      <c r="G46" s="55"/>
      <c r="I46" s="9"/>
    </row>
    <row r="47" spans="2:9" ht="15">
      <c r="B47" s="46" t="s">
        <v>22</v>
      </c>
      <c r="C47" s="47">
        <v>109505</v>
      </c>
      <c r="D47" s="47">
        <v>63045</v>
      </c>
      <c r="E47" s="47">
        <v>12392</v>
      </c>
      <c r="F47" s="47">
        <v>12570</v>
      </c>
      <c r="G47" s="47">
        <f>SUM(C47:F47)</f>
        <v>197512</v>
      </c>
      <c r="H47" s="9"/>
      <c r="I47" s="9"/>
    </row>
    <row r="48" spans="2:9" ht="15">
      <c r="B48" s="46" t="s">
        <v>23</v>
      </c>
      <c r="C48" s="47">
        <v>39418</v>
      </c>
      <c r="D48" s="14">
        <v>12739.167974</v>
      </c>
      <c r="E48" s="14">
        <v>4407.829419</v>
      </c>
      <c r="F48" s="14">
        <v>1771.05</v>
      </c>
      <c r="G48" s="14">
        <f>SUM(C48:F48)</f>
        <v>58336.047393</v>
      </c>
      <c r="H48" s="9"/>
      <c r="I48" s="9"/>
    </row>
    <row r="49" spans="1:8" ht="15">
      <c r="A49" s="4"/>
      <c r="B49" s="56"/>
      <c r="C49" s="56"/>
      <c r="D49" s="56"/>
      <c r="E49" s="56"/>
      <c r="F49" s="56"/>
      <c r="G49" s="56"/>
      <c r="H49" s="56"/>
    </row>
    <row r="50" spans="2:7" ht="21">
      <c r="B50" s="64" t="s">
        <v>82</v>
      </c>
      <c r="C50" s="65"/>
      <c r="D50" s="65"/>
      <c r="E50" s="65"/>
      <c r="F50" s="65"/>
      <c r="G50" s="66"/>
    </row>
    <row r="51" spans="1:8" ht="15">
      <c r="A51" s="4"/>
      <c r="B51" s="77"/>
      <c r="C51" s="77"/>
      <c r="D51" s="77"/>
      <c r="E51" s="77"/>
      <c r="F51" s="77"/>
      <c r="G51" s="77"/>
      <c r="H51" s="77"/>
    </row>
    <row r="52" spans="2:7" ht="15">
      <c r="B52" s="55" t="s">
        <v>92</v>
      </c>
      <c r="C52" s="55"/>
      <c r="D52" s="55"/>
      <c r="E52" s="55"/>
      <c r="F52" s="55"/>
      <c r="G52" s="55"/>
    </row>
    <row r="53" spans="2:7" ht="15">
      <c r="B53" s="70" t="s">
        <v>24</v>
      </c>
      <c r="C53" s="70"/>
      <c r="D53" s="70"/>
      <c r="E53" s="70"/>
      <c r="F53" s="70"/>
      <c r="G53" s="70"/>
    </row>
    <row r="54" spans="2:7" ht="15">
      <c r="B54" s="46" t="s">
        <v>25</v>
      </c>
      <c r="C54" s="47">
        <v>118447</v>
      </c>
      <c r="D54" s="47">
        <v>9322</v>
      </c>
      <c r="E54" s="47">
        <v>3174</v>
      </c>
      <c r="F54" s="44">
        <v>1130</v>
      </c>
      <c r="G54" s="47">
        <f aca="true" t="shared" si="0" ref="G54:G70">SUM(C54:F54)</f>
        <v>132073</v>
      </c>
    </row>
    <row r="55" spans="2:7" ht="15">
      <c r="B55" s="46" t="s">
        <v>26</v>
      </c>
      <c r="C55" s="47">
        <v>40583.562718</v>
      </c>
      <c r="D55" s="47">
        <v>13813.088941000004</v>
      </c>
      <c r="E55" s="47">
        <v>4307.114856</v>
      </c>
      <c r="F55" s="44">
        <v>945</v>
      </c>
      <c r="G55" s="47">
        <f t="shared" si="0"/>
        <v>59648.766515</v>
      </c>
    </row>
    <row r="56" spans="2:7" ht="15">
      <c r="B56" s="46" t="s">
        <v>27</v>
      </c>
      <c r="C56" s="47">
        <v>8.969631987302337</v>
      </c>
      <c r="D56" s="47">
        <v>39.456394051752454</v>
      </c>
      <c r="E56" s="47">
        <v>26</v>
      </c>
      <c r="F56" s="44">
        <v>17</v>
      </c>
      <c r="G56" s="47">
        <f>AVERAGE(C56:F56)</f>
        <v>22.856506509763697</v>
      </c>
    </row>
    <row r="57" spans="2:7" ht="15">
      <c r="B57" s="46" t="s">
        <v>28</v>
      </c>
      <c r="C57" s="47">
        <v>1001865</v>
      </c>
      <c r="D57" s="47">
        <v>239276.3</v>
      </c>
      <c r="E57" s="47">
        <v>84767</v>
      </c>
      <c r="F57" s="44">
        <v>27517</v>
      </c>
      <c r="G57" s="47">
        <f t="shared" si="0"/>
        <v>1353425.3</v>
      </c>
    </row>
    <row r="58" spans="2:7" ht="15">
      <c r="B58" s="46" t="s">
        <v>109</v>
      </c>
      <c r="C58" s="14">
        <v>1042281.5027719999</v>
      </c>
      <c r="D58" s="14">
        <v>280678.6626689546</v>
      </c>
      <c r="E58" s="14">
        <v>90103.778158</v>
      </c>
      <c r="F58" s="44">
        <v>25962</v>
      </c>
      <c r="G58" s="14">
        <f t="shared" si="0"/>
        <v>1439025.9435989545</v>
      </c>
    </row>
    <row r="59" spans="2:7" ht="15">
      <c r="B59" s="63" t="s">
        <v>29</v>
      </c>
      <c r="C59" s="63"/>
      <c r="D59" s="63"/>
      <c r="E59" s="63"/>
      <c r="F59" s="63"/>
      <c r="G59" s="63"/>
    </row>
    <row r="60" spans="2:7" ht="15">
      <c r="B60" s="46" t="s">
        <v>25</v>
      </c>
      <c r="C60" s="27">
        <v>0</v>
      </c>
      <c r="D60" s="27">
        <v>0</v>
      </c>
      <c r="E60" s="27">
        <v>0</v>
      </c>
      <c r="F60" s="27">
        <v>0</v>
      </c>
      <c r="G60" s="47">
        <f t="shared" si="0"/>
        <v>0</v>
      </c>
    </row>
    <row r="61" spans="2:7" ht="15">
      <c r="B61" s="46" t="s">
        <v>26</v>
      </c>
      <c r="C61" s="27">
        <v>0</v>
      </c>
      <c r="D61" s="27">
        <v>0</v>
      </c>
      <c r="E61" s="27">
        <v>0</v>
      </c>
      <c r="F61" s="27">
        <v>0</v>
      </c>
      <c r="G61" s="16">
        <f t="shared" si="0"/>
        <v>0</v>
      </c>
    </row>
    <row r="62" spans="2:7" ht="15">
      <c r="B62" s="46" t="s">
        <v>27</v>
      </c>
      <c r="C62" s="27">
        <v>0</v>
      </c>
      <c r="D62" s="27">
        <v>0</v>
      </c>
      <c r="E62" s="27">
        <v>0</v>
      </c>
      <c r="F62" s="27">
        <v>0</v>
      </c>
      <c r="G62" s="47">
        <f>AVERAGE(C62:F62)</f>
        <v>0</v>
      </c>
    </row>
    <row r="63" spans="2:7" ht="15">
      <c r="B63" s="46" t="s">
        <v>28</v>
      </c>
      <c r="C63" s="27">
        <v>0</v>
      </c>
      <c r="D63" s="27">
        <v>1</v>
      </c>
      <c r="E63" s="27">
        <v>0</v>
      </c>
      <c r="F63" s="27">
        <v>0</v>
      </c>
      <c r="G63" s="47">
        <f t="shared" si="0"/>
        <v>1</v>
      </c>
    </row>
    <row r="64" spans="2:7" ht="15">
      <c r="B64" s="46" t="s">
        <v>109</v>
      </c>
      <c r="C64" s="27">
        <v>0</v>
      </c>
      <c r="D64" s="14">
        <v>3.0856807531752257</v>
      </c>
      <c r="E64" s="27">
        <v>0</v>
      </c>
      <c r="F64" s="27">
        <v>0</v>
      </c>
      <c r="G64" s="16">
        <f t="shared" si="0"/>
        <v>3.0856807531752257</v>
      </c>
    </row>
    <row r="65" spans="2:7" ht="15">
      <c r="B65" s="70" t="s">
        <v>31</v>
      </c>
      <c r="C65" s="70"/>
      <c r="D65" s="70"/>
      <c r="E65" s="70"/>
      <c r="F65" s="70"/>
      <c r="G65" s="70"/>
    </row>
    <row r="66" spans="2:7" ht="15">
      <c r="B66" s="46" t="s">
        <v>25</v>
      </c>
      <c r="C66" s="44">
        <v>6198</v>
      </c>
      <c r="D66" s="44">
        <v>3204</v>
      </c>
      <c r="E66" s="44">
        <v>2043</v>
      </c>
      <c r="F66" s="44">
        <v>103</v>
      </c>
      <c r="G66" s="44">
        <f t="shared" si="0"/>
        <v>11548</v>
      </c>
    </row>
    <row r="67" spans="2:7" ht="15">
      <c r="B67" s="46" t="s">
        <v>26</v>
      </c>
      <c r="C67" s="44">
        <v>2535.574309</v>
      </c>
      <c r="D67" s="44">
        <v>2953.411807000007</v>
      </c>
      <c r="E67" s="44">
        <v>1578.722102</v>
      </c>
      <c r="F67" s="44">
        <v>40</v>
      </c>
      <c r="G67" s="44">
        <f t="shared" si="0"/>
        <v>7107.708218000007</v>
      </c>
    </row>
    <row r="68" spans="2:7" ht="15">
      <c r="B68" s="46" t="s">
        <v>27</v>
      </c>
      <c r="C68" s="44">
        <v>27.498709261051953</v>
      </c>
      <c r="D68" s="44">
        <v>51.5854478484517</v>
      </c>
      <c r="E68" s="44">
        <v>41</v>
      </c>
      <c r="F68" s="44">
        <v>51</v>
      </c>
      <c r="G68" s="44">
        <f>AVERAGE(C68:F68)</f>
        <v>42.77103927737591</v>
      </c>
    </row>
    <row r="69" spans="2:7" ht="15">
      <c r="B69" s="46" t="s">
        <v>28</v>
      </c>
      <c r="C69" s="44">
        <v>142432</v>
      </c>
      <c r="D69" s="44">
        <v>154571.5</v>
      </c>
      <c r="E69" s="44">
        <v>39880</v>
      </c>
      <c r="F69" s="44">
        <v>11890</v>
      </c>
      <c r="G69" s="44">
        <f t="shared" si="0"/>
        <v>348773.5</v>
      </c>
    </row>
    <row r="70" spans="2:7" ht="15">
      <c r="B70" s="46" t="s">
        <v>109</v>
      </c>
      <c r="C70" s="14">
        <v>90786.256546</v>
      </c>
      <c r="D70" s="14">
        <v>101804.03863529224</v>
      </c>
      <c r="E70" s="14">
        <v>19303.43355</v>
      </c>
      <c r="F70" s="44">
        <v>3484</v>
      </c>
      <c r="G70" s="14">
        <f t="shared" si="0"/>
        <v>215377.72873129224</v>
      </c>
    </row>
    <row r="71" spans="2:7" ht="15">
      <c r="B71" s="74" t="s">
        <v>32</v>
      </c>
      <c r="C71" s="75"/>
      <c r="D71" s="75"/>
      <c r="E71" s="75"/>
      <c r="F71" s="75"/>
      <c r="G71" s="76"/>
    </row>
    <row r="72" spans="2:7" ht="15">
      <c r="B72" s="25" t="s">
        <v>25</v>
      </c>
      <c r="C72" s="26">
        <v>124645</v>
      </c>
      <c r="D72" s="26">
        <v>12526</v>
      </c>
      <c r="E72" s="26">
        <v>5217</v>
      </c>
      <c r="F72" s="26">
        <v>1233</v>
      </c>
      <c r="G72" s="26">
        <f>SUM(C72:F72)</f>
        <v>143621</v>
      </c>
    </row>
    <row r="73" spans="2:7" ht="15">
      <c r="B73" s="25" t="s">
        <v>26</v>
      </c>
      <c r="C73" s="26">
        <v>43119.137027000004</v>
      </c>
      <c r="D73" s="26">
        <v>16766.50074800001</v>
      </c>
      <c r="E73" s="26">
        <v>5885.836958</v>
      </c>
      <c r="F73" s="26">
        <v>985</v>
      </c>
      <c r="G73" s="29">
        <f>SUM(C73:F73)</f>
        <v>66756.47473300001</v>
      </c>
    </row>
    <row r="74" spans="2:7" ht="15">
      <c r="B74" s="25" t="s">
        <v>27</v>
      </c>
      <c r="C74" s="26">
        <v>18.234170624177146</v>
      </c>
      <c r="D74" s="26">
        <v>30.347280633401386</v>
      </c>
      <c r="E74" s="26">
        <v>32</v>
      </c>
      <c r="F74" s="26">
        <v>20</v>
      </c>
      <c r="G74" s="26">
        <f>AVERAGE(C74:F74)</f>
        <v>25.145362814394634</v>
      </c>
    </row>
    <row r="75" spans="2:7" ht="15">
      <c r="B75" s="25" t="s">
        <v>28</v>
      </c>
      <c r="C75" s="26">
        <v>1144297</v>
      </c>
      <c r="D75" s="26">
        <v>393848.8</v>
      </c>
      <c r="E75" s="26">
        <v>124647</v>
      </c>
      <c r="F75" s="26">
        <v>39407</v>
      </c>
      <c r="G75" s="26">
        <f>SUM(C75:F75)</f>
        <v>1702199.8</v>
      </c>
    </row>
    <row r="76" spans="2:7" ht="15">
      <c r="B76" s="25" t="s">
        <v>109</v>
      </c>
      <c r="C76" s="29">
        <v>1133067.759318</v>
      </c>
      <c r="D76" s="29">
        <v>382485.786985</v>
      </c>
      <c r="E76" s="29">
        <v>109407.211708</v>
      </c>
      <c r="F76" s="26">
        <v>29446</v>
      </c>
      <c r="G76" s="29">
        <f>SUM(C76:F76)</f>
        <v>1654406.7580109998</v>
      </c>
    </row>
    <row r="77" spans="1:8" ht="15">
      <c r="A77" s="4"/>
      <c r="B77" s="56"/>
      <c r="C77" s="56"/>
      <c r="D77" s="56"/>
      <c r="E77" s="56"/>
      <c r="F77" s="56"/>
      <c r="G77" s="56"/>
      <c r="H77" s="56"/>
    </row>
    <row r="78" spans="2:7" ht="15">
      <c r="B78" s="60" t="s">
        <v>30</v>
      </c>
      <c r="C78" s="61"/>
      <c r="D78" s="61"/>
      <c r="E78" s="61"/>
      <c r="F78" s="61"/>
      <c r="G78" s="62"/>
    </row>
    <row r="79" spans="2:7" ht="15">
      <c r="B79" s="71" t="s">
        <v>24</v>
      </c>
      <c r="C79" s="72"/>
      <c r="D79" s="72"/>
      <c r="E79" s="72"/>
      <c r="F79" s="72"/>
      <c r="G79" s="73"/>
    </row>
    <row r="80" spans="2:7" ht="15">
      <c r="B80" s="46" t="s">
        <v>25</v>
      </c>
      <c r="C80" s="27">
        <v>10</v>
      </c>
      <c r="D80" s="27">
        <v>0</v>
      </c>
      <c r="E80" s="27">
        <v>0</v>
      </c>
      <c r="F80" s="27" t="s">
        <v>111</v>
      </c>
      <c r="G80" s="27">
        <f>SUM(C80:F80)</f>
        <v>10</v>
      </c>
    </row>
    <row r="81" spans="2:7" ht="15">
      <c r="B81" s="46" t="s">
        <v>26</v>
      </c>
      <c r="C81" s="35">
        <v>343.436948</v>
      </c>
      <c r="D81" s="35">
        <v>0</v>
      </c>
      <c r="E81" s="27">
        <v>0</v>
      </c>
      <c r="F81" s="35" t="s">
        <v>111</v>
      </c>
      <c r="G81" s="35">
        <f>SUM(C81:F81)</f>
        <v>343.436948</v>
      </c>
    </row>
    <row r="82" spans="2:7" ht="15">
      <c r="B82" s="46" t="s">
        <v>27</v>
      </c>
      <c r="C82" s="35">
        <v>284.4</v>
      </c>
      <c r="D82" s="35">
        <v>0</v>
      </c>
      <c r="E82" s="27">
        <v>0</v>
      </c>
      <c r="F82" s="35" t="s">
        <v>111</v>
      </c>
      <c r="G82" s="35">
        <f>AVERAGE(C82:F82)</f>
        <v>94.8</v>
      </c>
    </row>
    <row r="83" spans="2:7" ht="15">
      <c r="B83" s="46" t="s">
        <v>28</v>
      </c>
      <c r="C83" s="35">
        <v>1061</v>
      </c>
      <c r="D83" s="35">
        <v>148</v>
      </c>
      <c r="E83" s="35">
        <v>7</v>
      </c>
      <c r="F83" s="35">
        <v>1</v>
      </c>
      <c r="G83" s="35">
        <f>SUM(C83:F83)</f>
        <v>1217</v>
      </c>
    </row>
    <row r="84" spans="2:7" ht="15">
      <c r="B84" s="46" t="s">
        <v>109</v>
      </c>
      <c r="C84" s="14">
        <v>20877.590341</v>
      </c>
      <c r="D84" s="35">
        <v>1880</v>
      </c>
      <c r="E84" s="35">
        <v>91</v>
      </c>
      <c r="F84" s="14">
        <v>15.852350743728522</v>
      </c>
      <c r="G84" s="14">
        <f>SUM(C84:F84)</f>
        <v>22864.442691743727</v>
      </c>
    </row>
    <row r="85" spans="2:7" ht="15">
      <c r="B85" s="71" t="s">
        <v>29</v>
      </c>
      <c r="C85" s="72"/>
      <c r="D85" s="72"/>
      <c r="E85" s="72"/>
      <c r="F85" s="72"/>
      <c r="G85" s="73"/>
    </row>
    <row r="86" spans="2:7" ht="15">
      <c r="B86" s="46" t="s">
        <v>25</v>
      </c>
      <c r="C86" s="27">
        <v>0</v>
      </c>
      <c r="D86" s="27">
        <v>0</v>
      </c>
      <c r="E86" s="27">
        <v>0</v>
      </c>
      <c r="F86" s="27" t="s">
        <v>111</v>
      </c>
      <c r="G86" s="44">
        <f>SUM(C86:F86)</f>
        <v>0</v>
      </c>
    </row>
    <row r="87" spans="2:7" ht="15">
      <c r="B87" s="46" t="s">
        <v>26</v>
      </c>
      <c r="C87" s="27">
        <v>0</v>
      </c>
      <c r="D87" s="27">
        <v>0</v>
      </c>
      <c r="E87" s="27">
        <v>0</v>
      </c>
      <c r="F87" s="27" t="s">
        <v>111</v>
      </c>
      <c r="G87" s="44">
        <f>SUM(C87:F87)</f>
        <v>0</v>
      </c>
    </row>
    <row r="88" spans="2:7" ht="15">
      <c r="B88" s="46" t="s">
        <v>27</v>
      </c>
      <c r="C88" s="27">
        <v>0</v>
      </c>
      <c r="D88" s="27">
        <v>0</v>
      </c>
      <c r="E88" s="27">
        <v>0</v>
      </c>
      <c r="F88" s="27" t="s">
        <v>111</v>
      </c>
      <c r="G88" s="44">
        <f>AVERAGE(C88:F88)</f>
        <v>0</v>
      </c>
    </row>
    <row r="89" spans="2:7" ht="15">
      <c r="B89" s="46" t="s">
        <v>28</v>
      </c>
      <c r="C89" s="27">
        <v>0</v>
      </c>
      <c r="D89" s="27">
        <v>0</v>
      </c>
      <c r="E89" s="27">
        <v>0</v>
      </c>
      <c r="F89" s="27" t="s">
        <v>111</v>
      </c>
      <c r="G89" s="44">
        <f>SUM(C89:F89)</f>
        <v>0</v>
      </c>
    </row>
    <row r="90" spans="2:7" ht="15">
      <c r="B90" s="46" t="s">
        <v>109</v>
      </c>
      <c r="C90" s="27">
        <v>0</v>
      </c>
      <c r="D90" s="27">
        <v>0</v>
      </c>
      <c r="E90" s="27">
        <v>0</v>
      </c>
      <c r="F90" s="27" t="s">
        <v>111</v>
      </c>
      <c r="G90" s="44">
        <f>SUM(C90:F90)</f>
        <v>0</v>
      </c>
    </row>
    <row r="91" spans="2:7" ht="15">
      <c r="B91" s="71" t="s">
        <v>31</v>
      </c>
      <c r="C91" s="72"/>
      <c r="D91" s="72"/>
      <c r="E91" s="72"/>
      <c r="F91" s="72"/>
      <c r="G91" s="73"/>
    </row>
    <row r="92" spans="2:7" ht="15">
      <c r="B92" s="46" t="s">
        <v>25</v>
      </c>
      <c r="C92" s="46">
        <v>0</v>
      </c>
      <c r="D92" s="27">
        <v>0</v>
      </c>
      <c r="E92" s="27">
        <v>0</v>
      </c>
      <c r="F92" s="27" t="s">
        <v>111</v>
      </c>
      <c r="G92" s="44">
        <f>SUM(C92:F92)</f>
        <v>0</v>
      </c>
    </row>
    <row r="93" spans="2:7" ht="15">
      <c r="B93" s="46" t="s">
        <v>26</v>
      </c>
      <c r="C93" s="43">
        <v>0</v>
      </c>
      <c r="D93" s="27">
        <v>0</v>
      </c>
      <c r="E93" s="27">
        <v>0</v>
      </c>
      <c r="F93" s="27" t="s">
        <v>111</v>
      </c>
      <c r="G93" s="44">
        <f>SUM(C93:F93)</f>
        <v>0</v>
      </c>
    </row>
    <row r="94" spans="2:7" ht="15">
      <c r="B94" s="46" t="s">
        <v>27</v>
      </c>
      <c r="C94" s="49">
        <v>0</v>
      </c>
      <c r="D94" s="27">
        <v>0</v>
      </c>
      <c r="E94" s="27">
        <v>0</v>
      </c>
      <c r="F94" s="27" t="s">
        <v>111</v>
      </c>
      <c r="G94" s="44">
        <f>AVERAGE(C94:F94)</f>
        <v>0</v>
      </c>
    </row>
    <row r="95" spans="2:7" ht="15">
      <c r="B95" s="46" t="s">
        <v>28</v>
      </c>
      <c r="C95" s="49">
        <v>15</v>
      </c>
      <c r="D95" s="27">
        <v>0</v>
      </c>
      <c r="E95" s="27">
        <v>0</v>
      </c>
      <c r="F95" s="27" t="s">
        <v>111</v>
      </c>
      <c r="G95" s="44">
        <f>SUM(C95:F95)</f>
        <v>15</v>
      </c>
    </row>
    <row r="96" spans="2:7" ht="15">
      <c r="B96" s="46" t="s">
        <v>109</v>
      </c>
      <c r="C96" s="14">
        <v>225.320664</v>
      </c>
      <c r="D96" s="27">
        <v>0</v>
      </c>
      <c r="E96" s="27">
        <v>0</v>
      </c>
      <c r="F96" s="27" t="s">
        <v>111</v>
      </c>
      <c r="G96" s="14">
        <f>SUM(C96:F96)</f>
        <v>225.320664</v>
      </c>
    </row>
    <row r="97" spans="2:7" ht="15">
      <c r="B97" s="74" t="s">
        <v>91</v>
      </c>
      <c r="C97" s="75"/>
      <c r="D97" s="75"/>
      <c r="E97" s="75"/>
      <c r="F97" s="75"/>
      <c r="G97" s="76"/>
    </row>
    <row r="98" spans="2:7" ht="15">
      <c r="B98" s="25" t="s">
        <v>25</v>
      </c>
      <c r="C98" s="26">
        <v>10</v>
      </c>
      <c r="D98" s="25">
        <v>0</v>
      </c>
      <c r="E98" s="26">
        <v>0</v>
      </c>
      <c r="F98" s="28" t="s">
        <v>111</v>
      </c>
      <c r="G98" s="26">
        <f>SUM(C98:F98)</f>
        <v>10</v>
      </c>
    </row>
    <row r="99" spans="2:7" ht="15">
      <c r="B99" s="25" t="s">
        <v>26</v>
      </c>
      <c r="C99" s="26">
        <v>343.436948</v>
      </c>
      <c r="D99" s="25">
        <v>0</v>
      </c>
      <c r="E99" s="26">
        <v>0</v>
      </c>
      <c r="F99" s="28" t="s">
        <v>111</v>
      </c>
      <c r="G99" s="29">
        <f>SUM(C99:F99)</f>
        <v>343.436948</v>
      </c>
    </row>
    <row r="100" spans="2:7" ht="15">
      <c r="B100" s="25" t="s">
        <v>27</v>
      </c>
      <c r="C100" s="26">
        <v>284.4</v>
      </c>
      <c r="D100" s="25">
        <v>0</v>
      </c>
      <c r="E100" s="26">
        <v>0</v>
      </c>
      <c r="F100" s="28" t="s">
        <v>111</v>
      </c>
      <c r="G100" s="26">
        <f>AVERAGE(C100:F100)</f>
        <v>94.8</v>
      </c>
    </row>
    <row r="101" spans="2:7" ht="15">
      <c r="B101" s="25" t="s">
        <v>28</v>
      </c>
      <c r="C101" s="26">
        <v>1076</v>
      </c>
      <c r="D101" s="25">
        <v>148</v>
      </c>
      <c r="E101" s="25">
        <v>7</v>
      </c>
      <c r="F101" s="39">
        <v>1</v>
      </c>
      <c r="G101" s="26">
        <f>SUM(C101:F101)</f>
        <v>1232</v>
      </c>
    </row>
    <row r="102" spans="2:7" ht="15">
      <c r="B102" s="25" t="s">
        <v>109</v>
      </c>
      <c r="C102" s="29">
        <v>21102.911004999998</v>
      </c>
      <c r="D102" s="25">
        <v>1880</v>
      </c>
      <c r="E102" s="25">
        <v>91</v>
      </c>
      <c r="F102" s="29">
        <v>15.852350743728522</v>
      </c>
      <c r="G102" s="29">
        <f>SUM(C102:F102)</f>
        <v>23089.763355743726</v>
      </c>
    </row>
    <row r="103" spans="1:8" ht="15">
      <c r="A103" s="4"/>
      <c r="B103" s="56"/>
      <c r="C103" s="56"/>
      <c r="D103" s="56"/>
      <c r="E103" s="56"/>
      <c r="F103" s="56"/>
      <c r="G103" s="56"/>
      <c r="H103" s="56"/>
    </row>
    <row r="104" spans="2:7" ht="15">
      <c r="B104" s="55" t="s">
        <v>41</v>
      </c>
      <c r="C104" s="55"/>
      <c r="D104" s="55"/>
      <c r="E104" s="55"/>
      <c r="F104" s="55"/>
      <c r="G104" s="55"/>
    </row>
    <row r="105" spans="2:7" ht="15">
      <c r="B105" s="70" t="s">
        <v>40</v>
      </c>
      <c r="C105" s="70"/>
      <c r="D105" s="70"/>
      <c r="E105" s="70"/>
      <c r="F105" s="70"/>
      <c r="G105" s="70"/>
    </row>
    <row r="106" spans="2:7" ht="15">
      <c r="B106" s="46" t="s">
        <v>37</v>
      </c>
      <c r="C106" s="16">
        <v>2.17</v>
      </c>
      <c r="D106" s="19">
        <v>2.7415999999999565</v>
      </c>
      <c r="E106" s="19">
        <v>2.66</v>
      </c>
      <c r="F106" s="19">
        <v>2.46</v>
      </c>
      <c r="G106" s="19">
        <f>AVERAGE(C106:F106)</f>
        <v>2.507899999999989</v>
      </c>
    </row>
    <row r="107" spans="2:7" ht="15">
      <c r="B107" s="46" t="s">
        <v>38</v>
      </c>
      <c r="C107" s="16">
        <v>2.2</v>
      </c>
      <c r="D107" s="19">
        <v>2.5395372549019264</v>
      </c>
      <c r="E107" s="46">
        <v>2.53</v>
      </c>
      <c r="F107" s="19">
        <v>2.46</v>
      </c>
      <c r="G107" s="19">
        <f>AVERAGE(C107:F107)</f>
        <v>2.432384313725482</v>
      </c>
    </row>
    <row r="108" spans="2:7" ht="15">
      <c r="B108" s="46" t="s">
        <v>39</v>
      </c>
      <c r="C108" s="16">
        <v>2.2</v>
      </c>
      <c r="D108" s="19">
        <v>2.3493469387755272</v>
      </c>
      <c r="E108" s="46">
        <v>2.29</v>
      </c>
      <c r="F108" s="19">
        <v>2.46</v>
      </c>
      <c r="G108" s="19">
        <f>AVERAGE(C108:F108)</f>
        <v>2.324836734693882</v>
      </c>
    </row>
    <row r="109" spans="2:7" ht="15">
      <c r="B109" s="70" t="s">
        <v>85</v>
      </c>
      <c r="C109" s="70"/>
      <c r="D109" s="70"/>
      <c r="E109" s="70"/>
      <c r="F109" s="70"/>
      <c r="G109" s="70"/>
    </row>
    <row r="110" spans="2:7" ht="15">
      <c r="B110" s="46" t="s">
        <v>37</v>
      </c>
      <c r="C110" s="16">
        <v>0.99</v>
      </c>
      <c r="D110" s="19">
        <v>0.9900000000000001</v>
      </c>
      <c r="E110" s="46">
        <v>1.62</v>
      </c>
      <c r="F110" s="19">
        <v>1.96</v>
      </c>
      <c r="G110" s="19">
        <f>AVERAGE(C110:F110)</f>
        <v>1.3900000000000001</v>
      </c>
    </row>
    <row r="111" spans="2:7" ht="15">
      <c r="B111" s="46" t="s">
        <v>38</v>
      </c>
      <c r="C111" s="16">
        <v>1.85</v>
      </c>
      <c r="D111" s="19">
        <v>1.8799999999999994</v>
      </c>
      <c r="E111" s="46">
        <v>1.8</v>
      </c>
      <c r="F111" s="19">
        <v>1.96</v>
      </c>
      <c r="G111" s="19">
        <f>AVERAGE(C111:F111)</f>
        <v>1.8724999999999998</v>
      </c>
    </row>
    <row r="112" spans="2:7" ht="15">
      <c r="B112" s="46" t="s">
        <v>39</v>
      </c>
      <c r="C112" s="16">
        <v>1.88</v>
      </c>
      <c r="D112" s="19">
        <v>1.7950943396226415</v>
      </c>
      <c r="E112" s="19">
        <v>1.87</v>
      </c>
      <c r="F112" s="19">
        <v>1.96</v>
      </c>
      <c r="G112" s="19">
        <f>AVERAGE(C112:F112)</f>
        <v>1.8762735849056604</v>
      </c>
    </row>
    <row r="113" spans="1:9" ht="15">
      <c r="A113" s="4"/>
      <c r="B113" s="56"/>
      <c r="C113" s="56"/>
      <c r="D113" s="56"/>
      <c r="E113" s="56"/>
      <c r="F113" s="56"/>
      <c r="G113" s="56"/>
      <c r="H113" s="56"/>
      <c r="I113" s="56"/>
    </row>
    <row r="114" spans="2:7" ht="15">
      <c r="B114" s="70" t="s">
        <v>42</v>
      </c>
      <c r="C114" s="70"/>
      <c r="D114" s="70"/>
      <c r="E114" s="70"/>
      <c r="F114" s="70"/>
      <c r="G114" s="70"/>
    </row>
    <row r="115" spans="2:7" ht="15">
      <c r="B115" s="46" t="s">
        <v>37</v>
      </c>
      <c r="C115" s="16">
        <v>1.39</v>
      </c>
      <c r="D115" s="19">
        <v>1.7698104265402823</v>
      </c>
      <c r="E115" s="46">
        <v>1.73</v>
      </c>
      <c r="F115" s="19">
        <v>1.65</v>
      </c>
      <c r="G115" s="19">
        <f>AVERAGE(C115:F115)</f>
        <v>1.6349526066350708</v>
      </c>
    </row>
    <row r="116" spans="2:7" ht="15">
      <c r="B116" s="46" t="s">
        <v>38</v>
      </c>
      <c r="C116" s="16">
        <v>1.49</v>
      </c>
      <c r="D116" s="19">
        <v>1.850000000000002</v>
      </c>
      <c r="E116" s="46">
        <v>1.73</v>
      </c>
      <c r="F116" s="19">
        <v>1.69</v>
      </c>
      <c r="G116" s="19">
        <f>AVERAGE(C116:F116)</f>
        <v>1.6900000000000004</v>
      </c>
    </row>
    <row r="117" spans="2:7" ht="15">
      <c r="B117" s="46" t="s">
        <v>39</v>
      </c>
      <c r="C117" s="16">
        <v>1.59</v>
      </c>
      <c r="D117" s="19">
        <v>1.785458308693052</v>
      </c>
      <c r="E117" s="19">
        <v>1.79</v>
      </c>
      <c r="F117" s="19">
        <v>1.89</v>
      </c>
      <c r="G117" s="19">
        <f>AVERAGE(C117:F117)</f>
        <v>1.763864577173263</v>
      </c>
    </row>
    <row r="118" spans="2:7" ht="15">
      <c r="B118" s="71" t="s">
        <v>86</v>
      </c>
      <c r="C118" s="72"/>
      <c r="D118" s="72"/>
      <c r="E118" s="72"/>
      <c r="F118" s="72"/>
      <c r="G118" s="73"/>
    </row>
    <row r="119" spans="2:7" ht="15">
      <c r="B119" s="46" t="s">
        <v>37</v>
      </c>
      <c r="C119" s="16">
        <v>0.69</v>
      </c>
      <c r="D119" s="46">
        <v>0.77</v>
      </c>
      <c r="E119" s="46">
        <v>0</v>
      </c>
      <c r="F119" s="19">
        <v>0.79</v>
      </c>
      <c r="G119" s="19">
        <f>AVERAGE(C119:F119)</f>
        <v>0.5625</v>
      </c>
    </row>
    <row r="120" spans="2:7" ht="15">
      <c r="B120" s="46" t="s">
        <v>38</v>
      </c>
      <c r="C120" s="16">
        <v>1.09</v>
      </c>
      <c r="D120" s="19">
        <v>1</v>
      </c>
      <c r="E120" s="46">
        <v>1.67</v>
      </c>
      <c r="F120" s="19">
        <v>1.69</v>
      </c>
      <c r="G120" s="19">
        <f>AVERAGE(C120:F120)</f>
        <v>1.3624999999999998</v>
      </c>
    </row>
    <row r="121" spans="2:7" ht="15">
      <c r="B121" s="46" t="s">
        <v>39</v>
      </c>
      <c r="C121" s="16">
        <v>1.29</v>
      </c>
      <c r="D121" s="19">
        <v>1.4699999999999993</v>
      </c>
      <c r="E121" s="19">
        <v>1.78</v>
      </c>
      <c r="F121" s="19">
        <v>1.89</v>
      </c>
      <c r="G121" s="19">
        <f>AVERAGE(C121:F121)</f>
        <v>1.6074999999999997</v>
      </c>
    </row>
    <row r="122" spans="1:8" ht="15">
      <c r="A122" s="4"/>
      <c r="B122" s="56"/>
      <c r="C122" s="56"/>
      <c r="D122" s="56"/>
      <c r="E122" s="56"/>
      <c r="F122" s="56"/>
      <c r="G122" s="56"/>
      <c r="H122" s="56"/>
    </row>
    <row r="123" spans="2:7" ht="15">
      <c r="B123" s="60" t="s">
        <v>43</v>
      </c>
      <c r="C123" s="61"/>
      <c r="D123" s="61"/>
      <c r="E123" s="61"/>
      <c r="F123" s="61"/>
      <c r="G123" s="62"/>
    </row>
    <row r="124" spans="2:8" ht="15">
      <c r="B124" s="2" t="s">
        <v>106</v>
      </c>
      <c r="C124" s="16">
        <v>5.6476756023076105</v>
      </c>
      <c r="D124" s="17">
        <v>0</v>
      </c>
      <c r="E124" s="37">
        <v>0</v>
      </c>
      <c r="F124" s="27" t="s">
        <v>111</v>
      </c>
      <c r="G124" s="16">
        <f>AVERAGE(C124:F124)</f>
        <v>1.8825585341025368</v>
      </c>
      <c r="H124" s="3"/>
    </row>
    <row r="125" spans="2:7" ht="15">
      <c r="B125" s="60" t="s">
        <v>93</v>
      </c>
      <c r="C125" s="61"/>
      <c r="D125" s="61"/>
      <c r="E125" s="61"/>
      <c r="F125" s="61"/>
      <c r="G125" s="62"/>
    </row>
    <row r="126" spans="2:7" ht="15">
      <c r="B126" s="5" t="s">
        <v>107</v>
      </c>
      <c r="C126" s="16">
        <v>1.9425036835001068</v>
      </c>
      <c r="D126" s="16">
        <v>2.08923711373818</v>
      </c>
      <c r="E126" s="16">
        <v>2.261504</v>
      </c>
      <c r="F126" s="17">
        <v>2.27</v>
      </c>
      <c r="G126" s="16">
        <f>AVERAGE(C126:F126)</f>
        <v>2.1408111993095718</v>
      </c>
    </row>
    <row r="127" spans="1:8" ht="15">
      <c r="A127" s="4"/>
      <c r="B127" s="69"/>
      <c r="C127" s="69"/>
      <c r="D127" s="69"/>
      <c r="E127" s="69"/>
      <c r="F127" s="69"/>
      <c r="G127" s="69"/>
      <c r="H127" s="69"/>
    </row>
    <row r="128" spans="2:7" ht="15">
      <c r="B128" s="55" t="s">
        <v>44</v>
      </c>
      <c r="C128" s="55"/>
      <c r="D128" s="55"/>
      <c r="E128" s="55"/>
      <c r="F128" s="55"/>
      <c r="G128" s="55"/>
    </row>
    <row r="129" spans="2:7" ht="15">
      <c r="B129" s="46" t="s">
        <v>45</v>
      </c>
      <c r="C129" s="44">
        <v>346743</v>
      </c>
      <c r="D129" s="47">
        <v>38245</v>
      </c>
      <c r="E129" s="44">
        <v>8526</v>
      </c>
      <c r="F129" s="46">
        <v>632</v>
      </c>
      <c r="G129" s="44">
        <f>SUM(C129:F129)</f>
        <v>394146</v>
      </c>
    </row>
    <row r="130" spans="2:7" ht="15">
      <c r="B130" s="46" t="s">
        <v>46</v>
      </c>
      <c r="C130" s="14">
        <v>181358.572815</v>
      </c>
      <c r="D130" s="14">
        <v>5547.007356</v>
      </c>
      <c r="E130" s="44">
        <v>1247</v>
      </c>
      <c r="F130" s="14">
        <v>63.487415999999996</v>
      </c>
      <c r="G130" s="14">
        <f>SUM(C130:F130)</f>
        <v>188216.06758699997</v>
      </c>
    </row>
    <row r="131" spans="1:8" ht="15">
      <c r="A131" s="4"/>
      <c r="B131" s="56"/>
      <c r="C131" s="56"/>
      <c r="D131" s="56"/>
      <c r="E131" s="56"/>
      <c r="F131" s="56"/>
      <c r="G131" s="56"/>
      <c r="H131" s="56"/>
    </row>
    <row r="132" spans="2:7" ht="15">
      <c r="B132" s="55" t="s">
        <v>47</v>
      </c>
      <c r="C132" s="55"/>
      <c r="D132" s="55"/>
      <c r="E132" s="55"/>
      <c r="F132" s="55"/>
      <c r="G132" s="55"/>
    </row>
    <row r="133" spans="2:7" ht="15">
      <c r="B133" s="46" t="s">
        <v>48</v>
      </c>
      <c r="C133" s="48">
        <v>1065648</v>
      </c>
      <c r="D133" s="47">
        <v>337649</v>
      </c>
      <c r="E133" s="47">
        <v>174164</v>
      </c>
      <c r="F133" s="14">
        <v>500095.8644792877</v>
      </c>
      <c r="G133" s="14">
        <f>SUM(C133:F133)</f>
        <v>2077556.8644792878</v>
      </c>
    </row>
    <row r="134" spans="1:8" ht="15">
      <c r="A134" s="4"/>
      <c r="B134" s="56"/>
      <c r="C134" s="56"/>
      <c r="D134" s="56"/>
      <c r="E134" s="56"/>
      <c r="F134" s="56"/>
      <c r="G134" s="56"/>
      <c r="H134" s="56"/>
    </row>
    <row r="135" spans="2:7" ht="21">
      <c r="B135" s="68" t="s">
        <v>88</v>
      </c>
      <c r="C135" s="68"/>
      <c r="D135" s="68"/>
      <c r="E135" s="68"/>
      <c r="F135" s="68"/>
      <c r="G135" s="68"/>
    </row>
    <row r="136" spans="2:7" ht="15">
      <c r="B136" s="55" t="s">
        <v>49</v>
      </c>
      <c r="C136" s="55"/>
      <c r="D136" s="55"/>
      <c r="E136" s="55"/>
      <c r="F136" s="55"/>
      <c r="G136" s="55"/>
    </row>
    <row r="137" spans="2:9" ht="15">
      <c r="B137" s="46" t="s">
        <v>50</v>
      </c>
      <c r="C137" s="44">
        <v>131445</v>
      </c>
      <c r="D137" s="44">
        <v>8894</v>
      </c>
      <c r="E137" s="44">
        <v>0</v>
      </c>
      <c r="F137" s="44">
        <v>10788</v>
      </c>
      <c r="G137" s="47">
        <f>SUM(C137:F137)</f>
        <v>151127</v>
      </c>
      <c r="H137" s="9"/>
      <c r="I137" s="9"/>
    </row>
    <row r="138" spans="2:9" ht="15">
      <c r="B138" s="46" t="s">
        <v>51</v>
      </c>
      <c r="C138" s="44">
        <v>4482</v>
      </c>
      <c r="D138" s="44">
        <v>3161</v>
      </c>
      <c r="E138" s="44">
        <v>10</v>
      </c>
      <c r="F138" s="44">
        <v>1122</v>
      </c>
      <c r="G138" s="47">
        <f>SUM(C138:F138)</f>
        <v>8775</v>
      </c>
      <c r="H138" s="9"/>
      <c r="I138" s="9"/>
    </row>
    <row r="139" spans="1:9" ht="15">
      <c r="A139" s="4"/>
      <c r="B139" s="56"/>
      <c r="C139" s="56"/>
      <c r="D139" s="56"/>
      <c r="E139" s="56"/>
      <c r="F139" s="56"/>
      <c r="G139" s="56"/>
      <c r="H139" s="56"/>
      <c r="I139" s="9"/>
    </row>
    <row r="140" spans="2:9" ht="15">
      <c r="B140" s="60" t="s">
        <v>52</v>
      </c>
      <c r="C140" s="61"/>
      <c r="D140" s="61"/>
      <c r="E140" s="61"/>
      <c r="F140" s="61"/>
      <c r="G140" s="62"/>
      <c r="I140" s="9"/>
    </row>
    <row r="141" spans="2:9" ht="15">
      <c r="B141" s="46" t="s">
        <v>53</v>
      </c>
      <c r="C141" s="44">
        <v>86441</v>
      </c>
      <c r="D141" s="47">
        <v>0</v>
      </c>
      <c r="E141" s="44">
        <v>34738</v>
      </c>
      <c r="F141" s="27" t="s">
        <v>111</v>
      </c>
      <c r="G141" s="47">
        <f>SUM(C141:F141)</f>
        <v>121179</v>
      </c>
      <c r="H141" s="9"/>
      <c r="I141" s="9"/>
    </row>
    <row r="142" spans="1:8" ht="15">
      <c r="A142" s="4"/>
      <c r="B142" s="56"/>
      <c r="C142" s="56"/>
      <c r="D142" s="56"/>
      <c r="E142" s="56"/>
      <c r="F142" s="56"/>
      <c r="G142" s="56"/>
      <c r="H142" s="56"/>
    </row>
    <row r="143" spans="2:7" ht="21">
      <c r="B143" s="64" t="s">
        <v>89</v>
      </c>
      <c r="C143" s="65"/>
      <c r="D143" s="65"/>
      <c r="E143" s="65"/>
      <c r="F143" s="65"/>
      <c r="G143" s="66"/>
    </row>
    <row r="144" spans="2:7" ht="15">
      <c r="B144" s="60" t="s">
        <v>83</v>
      </c>
      <c r="C144" s="61"/>
      <c r="D144" s="61"/>
      <c r="E144" s="61"/>
      <c r="F144" s="61"/>
      <c r="G144" s="62"/>
    </row>
    <row r="145" spans="1:8" ht="15">
      <c r="A145" s="4"/>
      <c r="B145" s="67"/>
      <c r="C145" s="67"/>
      <c r="D145" s="67"/>
      <c r="E145" s="67"/>
      <c r="F145" s="67"/>
      <c r="G145" s="67"/>
      <c r="H145" s="67"/>
    </row>
    <row r="146" spans="2:7" ht="15">
      <c r="B146" s="63" t="s">
        <v>54</v>
      </c>
      <c r="C146" s="63"/>
      <c r="D146" s="63"/>
      <c r="E146" s="63"/>
      <c r="F146" s="63"/>
      <c r="G146" s="63"/>
    </row>
    <row r="147" spans="2:7" ht="15">
      <c r="B147" s="46" t="s">
        <v>55</v>
      </c>
      <c r="C147" s="44">
        <v>259</v>
      </c>
      <c r="D147" s="47">
        <v>487</v>
      </c>
      <c r="E147" s="44">
        <v>7</v>
      </c>
      <c r="F147" s="44">
        <v>5</v>
      </c>
      <c r="G147" s="44">
        <f>SUM(C147:F147)</f>
        <v>758</v>
      </c>
    </row>
    <row r="148" spans="2:7" ht="15">
      <c r="B148" s="46" t="s">
        <v>56</v>
      </c>
      <c r="C148" s="14">
        <v>5.322</v>
      </c>
      <c r="D148" s="14">
        <v>9.2284</v>
      </c>
      <c r="E148" s="14">
        <v>0.072</v>
      </c>
      <c r="F148" s="14">
        <v>0.081</v>
      </c>
      <c r="G148" s="14">
        <f>SUM(C148:F148)</f>
        <v>14.703399999999998</v>
      </c>
    </row>
    <row r="149" spans="1:8" ht="15">
      <c r="A149" s="4"/>
      <c r="B149" s="56"/>
      <c r="C149" s="56"/>
      <c r="D149" s="56"/>
      <c r="E149" s="56"/>
      <c r="F149" s="56"/>
      <c r="G149" s="56"/>
      <c r="H149" s="56"/>
    </row>
    <row r="150" spans="2:7" ht="15">
      <c r="B150" s="63" t="s">
        <v>57</v>
      </c>
      <c r="C150" s="63"/>
      <c r="D150" s="63"/>
      <c r="E150" s="63"/>
      <c r="F150" s="63"/>
      <c r="G150" s="63"/>
    </row>
    <row r="151" spans="2:8" ht="15">
      <c r="B151" s="46" t="s">
        <v>58</v>
      </c>
      <c r="C151" s="46">
        <v>0</v>
      </c>
      <c r="D151" s="46">
        <v>71</v>
      </c>
      <c r="E151" s="40">
        <v>222</v>
      </c>
      <c r="F151" s="44">
        <v>0</v>
      </c>
      <c r="G151" s="44">
        <f>SUM(C151:F151)</f>
        <v>293</v>
      </c>
      <c r="H151" s="30"/>
    </row>
    <row r="152" spans="2:8" ht="15">
      <c r="B152" s="46" t="s">
        <v>59</v>
      </c>
      <c r="C152" s="46">
        <v>0</v>
      </c>
      <c r="D152" s="46">
        <v>0.93</v>
      </c>
      <c r="E152" s="14">
        <v>5.697</v>
      </c>
      <c r="F152" s="44">
        <v>0</v>
      </c>
      <c r="G152" s="14">
        <f>SUM(C152:F152)</f>
        <v>6.627</v>
      </c>
      <c r="H152" s="30"/>
    </row>
    <row r="153" spans="1:8" ht="15">
      <c r="A153" s="4"/>
      <c r="B153" s="56"/>
      <c r="C153" s="56"/>
      <c r="D153" s="56"/>
      <c r="E153" s="56"/>
      <c r="F153" s="56"/>
      <c r="G153" s="56"/>
      <c r="H153" s="56"/>
    </row>
    <row r="154" spans="2:7" ht="15">
      <c r="B154" s="63" t="s">
        <v>62</v>
      </c>
      <c r="C154" s="63"/>
      <c r="D154" s="63"/>
      <c r="E154" s="63"/>
      <c r="F154" s="63"/>
      <c r="G154" s="63"/>
    </row>
    <row r="155" spans="2:8" ht="15">
      <c r="B155" s="46" t="s">
        <v>60</v>
      </c>
      <c r="C155" s="46">
        <v>0</v>
      </c>
      <c r="D155" s="47">
        <v>4828</v>
      </c>
      <c r="E155" s="44">
        <v>0</v>
      </c>
      <c r="F155" s="44">
        <v>0</v>
      </c>
      <c r="G155" s="44">
        <f>SUM(C155:F155)</f>
        <v>4828</v>
      </c>
      <c r="H155" s="30"/>
    </row>
    <row r="156" spans="2:8" ht="15">
      <c r="B156" s="46" t="s">
        <v>61</v>
      </c>
      <c r="C156" s="46">
        <v>0</v>
      </c>
      <c r="D156" s="14">
        <v>499.404782</v>
      </c>
      <c r="E156" s="44">
        <v>0</v>
      </c>
      <c r="F156" s="44">
        <v>0</v>
      </c>
      <c r="G156" s="14">
        <f>SUM(C156:F156)</f>
        <v>499.404782</v>
      </c>
      <c r="H156" s="30"/>
    </row>
    <row r="157" spans="1:8" ht="15">
      <c r="A157" s="4"/>
      <c r="B157" s="56"/>
      <c r="C157" s="56"/>
      <c r="D157" s="56"/>
      <c r="E157" s="56"/>
      <c r="F157" s="56"/>
      <c r="G157" s="56"/>
      <c r="H157" s="56"/>
    </row>
    <row r="158" spans="2:7" ht="15">
      <c r="B158" s="63" t="s">
        <v>74</v>
      </c>
      <c r="C158" s="63"/>
      <c r="D158" s="63"/>
      <c r="E158" s="63"/>
      <c r="F158" s="63"/>
      <c r="G158" s="63"/>
    </row>
    <row r="159" spans="2:7" ht="15">
      <c r="B159" s="25" t="s">
        <v>75</v>
      </c>
      <c r="C159" s="26">
        <v>259</v>
      </c>
      <c r="D159" s="26">
        <v>5386</v>
      </c>
      <c r="E159" s="26">
        <v>229</v>
      </c>
      <c r="F159" s="26">
        <v>5</v>
      </c>
      <c r="G159" s="26">
        <f>SUM(C159:F159)</f>
        <v>5879</v>
      </c>
    </row>
    <row r="160" spans="2:7" ht="15">
      <c r="B160" s="25" t="s">
        <v>76</v>
      </c>
      <c r="C160" s="29">
        <v>5.322</v>
      </c>
      <c r="D160" s="29">
        <v>509.56318200000004</v>
      </c>
      <c r="E160" s="29">
        <v>5.769</v>
      </c>
      <c r="F160" s="29">
        <v>0.081</v>
      </c>
      <c r="G160" s="29">
        <f>SUM(C160:F160)</f>
        <v>520.735182</v>
      </c>
    </row>
    <row r="161" spans="1:8" ht="15">
      <c r="A161" s="4"/>
      <c r="B161" s="56"/>
      <c r="C161" s="56"/>
      <c r="D161" s="56"/>
      <c r="E161" s="56"/>
      <c r="F161" s="56"/>
      <c r="G161" s="56"/>
      <c r="H161" s="56"/>
    </row>
    <row r="162" spans="2:7" ht="15">
      <c r="B162" s="55" t="s">
        <v>63</v>
      </c>
      <c r="C162" s="55"/>
      <c r="D162" s="55"/>
      <c r="E162" s="55"/>
      <c r="F162" s="55"/>
      <c r="G162" s="55"/>
    </row>
    <row r="163" spans="2:7" ht="15">
      <c r="B163" s="20" t="s">
        <v>60</v>
      </c>
      <c r="C163" s="44">
        <v>4438</v>
      </c>
      <c r="D163" s="47">
        <v>27602</v>
      </c>
      <c r="E163" s="44">
        <v>3423</v>
      </c>
      <c r="F163" s="44">
        <v>77</v>
      </c>
      <c r="G163" s="44">
        <f>SUM(C163:F163)</f>
        <v>35540</v>
      </c>
    </row>
    <row r="164" spans="2:7" ht="15">
      <c r="B164" s="20" t="s">
        <v>61</v>
      </c>
      <c r="C164" s="14">
        <v>111.044309</v>
      </c>
      <c r="D164" s="14">
        <v>180.131162</v>
      </c>
      <c r="E164" s="14">
        <v>28.896805</v>
      </c>
      <c r="F164" s="14">
        <v>0.272</v>
      </c>
      <c r="G164" s="14">
        <f>SUM(C164:F164)</f>
        <v>320.344276</v>
      </c>
    </row>
    <row r="165" spans="1:7" ht="15">
      <c r="A165" s="4"/>
      <c r="B165" s="56"/>
      <c r="C165" s="56"/>
      <c r="D165" s="56"/>
      <c r="E165" s="56"/>
      <c r="F165" s="56"/>
      <c r="G165" s="56"/>
    </row>
    <row r="166" spans="2:7" ht="15">
      <c r="B166" s="60" t="s">
        <v>64</v>
      </c>
      <c r="C166" s="61"/>
      <c r="D166" s="61"/>
      <c r="E166" s="61"/>
      <c r="F166" s="61"/>
      <c r="G166" s="62"/>
    </row>
    <row r="167" spans="2:7" ht="15">
      <c r="B167" s="57" t="s">
        <v>65</v>
      </c>
      <c r="C167" s="58"/>
      <c r="D167" s="58"/>
      <c r="E167" s="58"/>
      <c r="F167" s="58"/>
      <c r="G167" s="59"/>
    </row>
    <row r="168" spans="2:7" ht="15">
      <c r="B168" s="46" t="s">
        <v>66</v>
      </c>
      <c r="C168" s="44">
        <v>195</v>
      </c>
      <c r="D168" s="47">
        <v>2325</v>
      </c>
      <c r="E168" s="44">
        <v>128</v>
      </c>
      <c r="F168" s="47">
        <v>28</v>
      </c>
      <c r="G168" s="44">
        <f>SUM(C168:F168)</f>
        <v>2676</v>
      </c>
    </row>
    <row r="169" spans="2:7" ht="15">
      <c r="B169" s="46" t="s">
        <v>67</v>
      </c>
      <c r="C169" s="14">
        <v>4.875</v>
      </c>
      <c r="D169" s="14">
        <v>70.207557</v>
      </c>
      <c r="E169" s="14">
        <v>2.56</v>
      </c>
      <c r="F169" s="14">
        <v>0.728</v>
      </c>
      <c r="G169" s="14">
        <f>SUM(C169:F169)</f>
        <v>78.37055699999999</v>
      </c>
    </row>
    <row r="170" spans="1:7" ht="15">
      <c r="A170" s="4"/>
      <c r="B170" s="56"/>
      <c r="C170" s="56"/>
      <c r="D170" s="56"/>
      <c r="E170" s="56"/>
      <c r="F170" s="56"/>
      <c r="G170" s="56"/>
    </row>
    <row r="171" spans="2:7" ht="15">
      <c r="B171" s="57" t="s">
        <v>68</v>
      </c>
      <c r="C171" s="58"/>
      <c r="D171" s="58"/>
      <c r="E171" s="58"/>
      <c r="F171" s="58"/>
      <c r="G171" s="59"/>
    </row>
    <row r="172" spans="2:7" ht="15">
      <c r="B172" s="46" t="s">
        <v>69</v>
      </c>
      <c r="C172" s="44">
        <v>2310</v>
      </c>
      <c r="D172" s="47">
        <v>1292</v>
      </c>
      <c r="E172" s="44">
        <v>408</v>
      </c>
      <c r="F172" s="47">
        <v>99</v>
      </c>
      <c r="G172" s="44">
        <f>SUM(C172:F172)</f>
        <v>4109</v>
      </c>
    </row>
    <row r="173" spans="2:7" ht="15">
      <c r="B173" s="46" t="s">
        <v>67</v>
      </c>
      <c r="C173" s="14">
        <v>50.82</v>
      </c>
      <c r="D173" s="14">
        <v>26.604</v>
      </c>
      <c r="E173" s="14">
        <v>8.16</v>
      </c>
      <c r="F173" s="14">
        <v>2.277</v>
      </c>
      <c r="G173" s="14">
        <f>SUM(C173:F173)</f>
        <v>87.861</v>
      </c>
    </row>
    <row r="174" spans="1:8" ht="15">
      <c r="A174" s="4"/>
      <c r="B174" s="56"/>
      <c r="C174" s="56"/>
      <c r="D174" s="56"/>
      <c r="E174" s="56"/>
      <c r="F174" s="56"/>
      <c r="G174" s="56"/>
      <c r="H174" s="56"/>
    </row>
    <row r="175" spans="2:7" ht="15">
      <c r="B175" s="57" t="s">
        <v>70</v>
      </c>
      <c r="C175" s="58"/>
      <c r="D175" s="58"/>
      <c r="E175" s="58"/>
      <c r="F175" s="58"/>
      <c r="G175" s="59"/>
    </row>
    <row r="176" spans="2:7" ht="15">
      <c r="B176" s="46" t="s">
        <v>69</v>
      </c>
      <c r="C176" s="47">
        <v>206</v>
      </c>
      <c r="D176" s="47">
        <v>359</v>
      </c>
      <c r="E176" s="44">
        <v>204</v>
      </c>
      <c r="F176" s="47">
        <v>47</v>
      </c>
      <c r="G176" s="44">
        <f>SUM(C176:F176)</f>
        <v>816</v>
      </c>
    </row>
    <row r="177" spans="2:7" ht="15">
      <c r="B177" s="46" t="s">
        <v>67</v>
      </c>
      <c r="C177" s="14">
        <v>14.42</v>
      </c>
      <c r="D177" s="14">
        <v>27.97</v>
      </c>
      <c r="E177" s="14">
        <v>14.008311</v>
      </c>
      <c r="F177" s="14">
        <v>3.080496</v>
      </c>
      <c r="G177" s="14">
        <f>SUM(C177:F177)</f>
        <v>59.478807</v>
      </c>
    </row>
    <row r="178" spans="1:8" ht="15">
      <c r="A178" s="4"/>
      <c r="B178" s="56"/>
      <c r="C178" s="56"/>
      <c r="D178" s="56"/>
      <c r="E178" s="56"/>
      <c r="F178" s="56"/>
      <c r="G178" s="56"/>
      <c r="H178" s="56"/>
    </row>
    <row r="179" spans="2:7" ht="15">
      <c r="B179" s="57" t="s">
        <v>71</v>
      </c>
      <c r="C179" s="58"/>
      <c r="D179" s="58"/>
      <c r="E179" s="58"/>
      <c r="F179" s="58"/>
      <c r="G179" s="59"/>
    </row>
    <row r="180" spans="2:7" ht="15">
      <c r="B180" s="46" t="s">
        <v>69</v>
      </c>
      <c r="C180" s="47">
        <v>500</v>
      </c>
      <c r="D180" s="47">
        <v>20</v>
      </c>
      <c r="E180" s="34">
        <v>0</v>
      </c>
      <c r="F180" s="47">
        <v>17</v>
      </c>
      <c r="G180" s="44">
        <f>SUM(C180:F180)</f>
        <v>537</v>
      </c>
    </row>
    <row r="181" spans="2:7" ht="15">
      <c r="B181" s="46" t="s">
        <v>67</v>
      </c>
      <c r="C181" s="14">
        <v>15.62</v>
      </c>
      <c r="D181" s="14">
        <v>6.024809</v>
      </c>
      <c r="E181" s="34">
        <v>0</v>
      </c>
      <c r="F181" s="14">
        <v>0.77</v>
      </c>
      <c r="G181" s="14">
        <f>SUM(C181:F181)</f>
        <v>22.414808999999998</v>
      </c>
    </row>
    <row r="182" spans="1:8" ht="15">
      <c r="A182" s="4"/>
      <c r="B182" s="56"/>
      <c r="C182" s="56"/>
      <c r="D182" s="56"/>
      <c r="E182" s="56"/>
      <c r="F182" s="56"/>
      <c r="G182" s="56"/>
      <c r="H182" s="56"/>
    </row>
    <row r="183" spans="2:7" ht="15">
      <c r="B183" s="55" t="s">
        <v>77</v>
      </c>
      <c r="C183" s="55"/>
      <c r="D183" s="55"/>
      <c r="E183" s="55"/>
      <c r="F183" s="55"/>
      <c r="G183" s="55"/>
    </row>
    <row r="184" spans="2:7" ht="15">
      <c r="B184" s="25" t="s">
        <v>78</v>
      </c>
      <c r="C184" s="26">
        <v>3211</v>
      </c>
      <c r="D184" s="26">
        <v>3996</v>
      </c>
      <c r="E184" s="26">
        <v>740</v>
      </c>
      <c r="F184" s="26">
        <v>268</v>
      </c>
      <c r="G184" s="26">
        <f>SUM(C184:F184)</f>
        <v>8215</v>
      </c>
    </row>
    <row r="185" spans="2:7" ht="15">
      <c r="B185" s="25" t="s">
        <v>79</v>
      </c>
      <c r="C185" s="29">
        <v>85.735</v>
      </c>
      <c r="D185" s="29">
        <v>130.806366</v>
      </c>
      <c r="E185" s="29">
        <v>24.728311</v>
      </c>
      <c r="F185" s="29">
        <v>7.127496000000001</v>
      </c>
      <c r="G185" s="29">
        <f>SUM(C185:F185)</f>
        <v>248.39717299999998</v>
      </c>
    </row>
    <row r="186" spans="1:8" ht="15">
      <c r="A186" s="4"/>
      <c r="B186" s="56"/>
      <c r="C186" s="56"/>
      <c r="D186" s="56"/>
      <c r="E186" s="56"/>
      <c r="F186" s="56"/>
      <c r="G186" s="56"/>
      <c r="H186" s="56"/>
    </row>
    <row r="187" spans="2:7" ht="15">
      <c r="B187" s="55" t="s">
        <v>72</v>
      </c>
      <c r="C187" s="55"/>
      <c r="D187" s="55"/>
      <c r="E187" s="55"/>
      <c r="F187" s="55"/>
      <c r="G187" s="55"/>
    </row>
    <row r="188" spans="2:7" ht="15">
      <c r="B188" s="20" t="s">
        <v>94</v>
      </c>
      <c r="C188" s="44">
        <v>117</v>
      </c>
      <c r="D188" s="47">
        <v>25824</v>
      </c>
      <c r="E188" s="44">
        <v>56</v>
      </c>
      <c r="F188" s="41">
        <v>0</v>
      </c>
      <c r="G188" s="44">
        <f>SUM(C188:F188)</f>
        <v>25997</v>
      </c>
    </row>
    <row r="189" spans="2:7" ht="15">
      <c r="B189" s="20" t="s">
        <v>95</v>
      </c>
      <c r="C189" s="14">
        <v>1.896682</v>
      </c>
      <c r="D189" s="14">
        <v>182.680518</v>
      </c>
      <c r="E189" s="14">
        <v>2.22</v>
      </c>
      <c r="F189" s="41">
        <v>0</v>
      </c>
      <c r="G189" s="14">
        <f>SUM(C189:F189)</f>
        <v>186.7972</v>
      </c>
    </row>
    <row r="190" spans="1:8" ht="15">
      <c r="A190" s="4"/>
      <c r="B190" s="56"/>
      <c r="C190" s="56"/>
      <c r="D190" s="56"/>
      <c r="E190" s="56"/>
      <c r="F190" s="56"/>
      <c r="G190" s="56"/>
      <c r="H190" s="56"/>
    </row>
    <row r="191" spans="2:7" ht="15">
      <c r="B191" s="55" t="s">
        <v>73</v>
      </c>
      <c r="C191" s="55"/>
      <c r="D191" s="55"/>
      <c r="E191" s="55"/>
      <c r="F191" s="55"/>
      <c r="G191" s="55"/>
    </row>
    <row r="192" spans="2:7" ht="15">
      <c r="B192" s="25" t="s">
        <v>96</v>
      </c>
      <c r="C192" s="45">
        <v>8025</v>
      </c>
      <c r="D192" s="45">
        <v>62808</v>
      </c>
      <c r="E192" s="45">
        <v>4448</v>
      </c>
      <c r="F192" s="45">
        <v>273</v>
      </c>
      <c r="G192" s="45">
        <f>SUM(C192:F192)</f>
        <v>75554</v>
      </c>
    </row>
    <row r="193" spans="2:7" ht="15">
      <c r="B193" s="25" t="s">
        <v>97</v>
      </c>
      <c r="C193" s="29">
        <v>203.997991</v>
      </c>
      <c r="D193" s="29">
        <v>1003.1812280000001</v>
      </c>
      <c r="E193" s="29">
        <v>61.614116</v>
      </c>
      <c r="F193" s="29">
        <v>7.208496000000001</v>
      </c>
      <c r="G193" s="29">
        <f>SUM(C193:F193)</f>
        <v>1276.001831</v>
      </c>
    </row>
    <row r="194" s="1" customFormat="1" ht="15">
      <c r="G194" s="9"/>
    </row>
    <row r="195" spans="3:7" s="1" customFormat="1" ht="15">
      <c r="C195" s="9"/>
      <c r="G195" s="9"/>
    </row>
    <row r="196" s="1" customFormat="1" ht="15">
      <c r="G196" s="9"/>
    </row>
    <row r="197" spans="2:7" s="1" customFormat="1" ht="15">
      <c r="B197" s="1" t="s">
        <v>110</v>
      </c>
      <c r="C197" s="10"/>
      <c r="G197" s="9"/>
    </row>
  </sheetData>
  <sheetProtection/>
  <mergeCells count="81">
    <mergeCell ref="C2:G2"/>
    <mergeCell ref="B4:G4"/>
    <mergeCell ref="B5:G5"/>
    <mergeCell ref="B9:G9"/>
    <mergeCell ref="B10:G10"/>
    <mergeCell ref="B11:G11"/>
    <mergeCell ref="B17:G17"/>
    <mergeCell ref="B18:G18"/>
    <mergeCell ref="B20:G20"/>
    <mergeCell ref="B28:H28"/>
    <mergeCell ref="B29:G29"/>
    <mergeCell ref="B31:H31"/>
    <mergeCell ref="B32:G32"/>
    <mergeCell ref="B36:H36"/>
    <mergeCell ref="B37:G37"/>
    <mergeCell ref="B38:G38"/>
    <mergeCell ref="B41:H41"/>
    <mergeCell ref="B42:G42"/>
    <mergeCell ref="B45:H45"/>
    <mergeCell ref="B46:G46"/>
    <mergeCell ref="B49:H49"/>
    <mergeCell ref="B50:G50"/>
    <mergeCell ref="B51:H51"/>
    <mergeCell ref="B52:G52"/>
    <mergeCell ref="B53:G53"/>
    <mergeCell ref="B59:G59"/>
    <mergeCell ref="B65:G65"/>
    <mergeCell ref="B71:G71"/>
    <mergeCell ref="B77:H77"/>
    <mergeCell ref="B78:G78"/>
    <mergeCell ref="B79:G79"/>
    <mergeCell ref="B85:G85"/>
    <mergeCell ref="B91:G91"/>
    <mergeCell ref="B97:G97"/>
    <mergeCell ref="B103:H103"/>
    <mergeCell ref="B104:G104"/>
    <mergeCell ref="B105:G105"/>
    <mergeCell ref="B109:G109"/>
    <mergeCell ref="B113:I113"/>
    <mergeCell ref="B114:G114"/>
    <mergeCell ref="B118:G118"/>
    <mergeCell ref="B122:H122"/>
    <mergeCell ref="B123:G123"/>
    <mergeCell ref="B125:G125"/>
    <mergeCell ref="B127:H127"/>
    <mergeCell ref="B128:G128"/>
    <mergeCell ref="B131:H131"/>
    <mergeCell ref="B132:G132"/>
    <mergeCell ref="B134:H134"/>
    <mergeCell ref="B135:G135"/>
    <mergeCell ref="B136:G136"/>
    <mergeCell ref="B139:H139"/>
    <mergeCell ref="B140:G140"/>
    <mergeCell ref="B142:H142"/>
    <mergeCell ref="B143:G143"/>
    <mergeCell ref="B144:G144"/>
    <mergeCell ref="B145:H145"/>
    <mergeCell ref="B146:G146"/>
    <mergeCell ref="B149:H149"/>
    <mergeCell ref="B150:G150"/>
    <mergeCell ref="B153:H153"/>
    <mergeCell ref="B154:G154"/>
    <mergeCell ref="B157:H157"/>
    <mergeCell ref="B158:G158"/>
    <mergeCell ref="B161:H161"/>
    <mergeCell ref="B162:G162"/>
    <mergeCell ref="B165:G165"/>
    <mergeCell ref="B166:G166"/>
    <mergeCell ref="B167:G167"/>
    <mergeCell ref="B170:G170"/>
    <mergeCell ref="B171:G171"/>
    <mergeCell ref="B174:H174"/>
    <mergeCell ref="B187:G187"/>
    <mergeCell ref="B190:H190"/>
    <mergeCell ref="B191:G191"/>
    <mergeCell ref="B175:G175"/>
    <mergeCell ref="B178:H178"/>
    <mergeCell ref="B179:G179"/>
    <mergeCell ref="B182:H182"/>
    <mergeCell ref="B183:G183"/>
    <mergeCell ref="B186:H18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R</dc:creator>
  <cp:keywords/>
  <dc:description/>
  <cp:lastModifiedBy>Andrea Pinto</cp:lastModifiedBy>
  <cp:lastPrinted>2015-11-17T14:43:27Z</cp:lastPrinted>
  <dcterms:created xsi:type="dcterms:W3CDTF">2012-07-23T20:22:46Z</dcterms:created>
  <dcterms:modified xsi:type="dcterms:W3CDTF">2018-04-17T14:41:33Z</dcterms:modified>
  <cp:category/>
  <cp:version/>
  <cp:contentType/>
  <cp:contentStatus/>
</cp:coreProperties>
</file>