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8070" tabRatio="781" activeTab="11"/>
  </bookViews>
  <sheets>
    <sheet name="Ene-19" sheetId="1" r:id="rId1"/>
    <sheet name="Feb-19" sheetId="2" r:id="rId2"/>
    <sheet name="Mar-19" sheetId="3" r:id="rId3"/>
    <sheet name="Abr-19" sheetId="4" r:id="rId4"/>
    <sheet name="May-19" sheetId="5" r:id="rId5"/>
    <sheet name="Jun-19" sheetId="6" r:id="rId6"/>
    <sheet name="Jul-19" sheetId="7" r:id="rId7"/>
    <sheet name="Ago-19" sheetId="8" r:id="rId8"/>
    <sheet name="Sep-19" sheetId="9" r:id="rId9"/>
    <sheet name="Oct-19" sheetId="10" r:id="rId10"/>
    <sheet name="Nov-19" sheetId="11" r:id="rId11"/>
    <sheet name="Dic-19" sheetId="12" r:id="rId12"/>
  </sheets>
  <definedNames/>
  <calcPr fullCalcOnLoad="1"/>
</workbook>
</file>

<file path=xl/comments6.xml><?xml version="1.0" encoding="utf-8"?>
<comments xmlns="http://schemas.openxmlformats.org/spreadsheetml/2006/main">
  <authors>
    <author>cteransa</author>
  </authors>
  <commentList>
    <comment ref="C138" authorId="0">
      <text>
        <r>
          <rPr>
            <b/>
            <sz val="9"/>
            <rFont val="Tahoma"/>
            <family val="2"/>
          </rPr>
          <t>cteransa:</t>
        </r>
        <r>
          <rPr>
            <sz val="9"/>
            <rFont val="Tahoma"/>
            <family val="2"/>
          </rPr>
          <t xml:space="preserve">
numero de planillas</t>
        </r>
      </text>
    </comment>
  </commentList>
</comments>
</file>

<file path=xl/sharedStrings.xml><?xml version="1.0" encoding="utf-8"?>
<sst xmlns="http://schemas.openxmlformats.org/spreadsheetml/2006/main" count="1983" uniqueCount="112">
  <si>
    <t>Los Andes</t>
  </si>
  <si>
    <t>La Araucana</t>
  </si>
  <si>
    <t>18 de Septiembre</t>
  </si>
  <si>
    <t>CCAF</t>
  </si>
  <si>
    <t>N° Empresas Privadas</t>
  </si>
  <si>
    <t>N° Empresas Públicas</t>
  </si>
  <si>
    <t>Total Empresas Afiliadas</t>
  </si>
  <si>
    <t>N° Trabajadores Dependientes Privados</t>
  </si>
  <si>
    <t>N° Trabajadores Dependientes Privados Fonasa</t>
  </si>
  <si>
    <t>N° Trabajadores Dependientes Privados Isapre</t>
  </si>
  <si>
    <t>Empresas Afiliadas</t>
  </si>
  <si>
    <t>Trabajadores Afiliados</t>
  </si>
  <si>
    <t>Cargas Familiares Vigentes</t>
  </si>
  <si>
    <t>N° Cargas Familiares Vigentes</t>
  </si>
  <si>
    <t>Asignaciones Familiares</t>
  </si>
  <si>
    <t>N° Asignaciones Familiares Pagadas</t>
  </si>
  <si>
    <t>Monto (MM$) Asignaciones Familiares Pagadas</t>
  </si>
  <si>
    <t>Subsidio de Cesantía</t>
  </si>
  <si>
    <t>N° Subsidio de Cesantía Pagadas</t>
  </si>
  <si>
    <t>Monto Subsidio de Cesantía Pagadas (MM$)</t>
  </si>
  <si>
    <t>Subsidio de Incapacidad Laboral</t>
  </si>
  <si>
    <t>N° Subsidio de Incapacidad Laboral</t>
  </si>
  <si>
    <t>Monto de Subsidio de Incapacidad Laboral (MM$)</t>
  </si>
  <si>
    <t>Trabajadores Dependientes</t>
  </si>
  <si>
    <t xml:space="preserve">N° Colocaciones del mes </t>
  </si>
  <si>
    <t>Monto de Colocaciones del mes (MM$)</t>
  </si>
  <si>
    <t xml:space="preserve">N° Cuotas promedio de colocaciones del mes </t>
  </si>
  <si>
    <t>N° Créditos Cartera Vigente</t>
  </si>
  <si>
    <t>Trabajadores Independientes</t>
  </si>
  <si>
    <t>Crédito Hipotecario</t>
  </si>
  <si>
    <t>Pensionados</t>
  </si>
  <si>
    <t>Total Crédito Social</t>
  </si>
  <si>
    <t xml:space="preserve">Trabajadores Dependientes </t>
  </si>
  <si>
    <t>N° Trabajadores Dependientes Total</t>
  </si>
  <si>
    <t xml:space="preserve">N° Trabajadores Independientes </t>
  </si>
  <si>
    <t>N° Trabajadores Afiliados Total</t>
  </si>
  <si>
    <t>Plazo 24 meses (%)</t>
  </si>
  <si>
    <t>Plazo 36 meses (%)</t>
  </si>
  <si>
    <t>Plazo 60 meses (%)</t>
  </si>
  <si>
    <t>Trabajadores (Para monto menor o igual a 200 UF)</t>
  </si>
  <si>
    <t>Tasa de Interés Colocación Crédito Social</t>
  </si>
  <si>
    <t>Pensionados (Para monto menor o igual a 200 UF)</t>
  </si>
  <si>
    <t>Tasa de Interés Promedio Colocación Crédito Hipotecario al último día del mes (%)</t>
  </si>
  <si>
    <t>Ahorro</t>
  </si>
  <si>
    <t>N° Cuentas de Ahorro Vigentes</t>
  </si>
  <si>
    <t>Saldo Acumulado de Cuentas de Ahorro Vigentes (MM$)</t>
  </si>
  <si>
    <t>Seguros</t>
  </si>
  <si>
    <t>N° de Seguros Vigentes</t>
  </si>
  <si>
    <t>Recaudación de Cotizaciones</t>
  </si>
  <si>
    <t>N° de planillas recaudadas electrónicamente</t>
  </si>
  <si>
    <t>N° de planillas recaudadas manualmente</t>
  </si>
  <si>
    <t>Venta de Bonos Fonasa</t>
  </si>
  <si>
    <t>N° de Bonos vendidos</t>
  </si>
  <si>
    <t>Asignaciones Matrícula</t>
  </si>
  <si>
    <t>N° Asignaciones Pagadas</t>
  </si>
  <si>
    <t>Monto Asignaciones Pagadas (MM$)</t>
  </si>
  <si>
    <t>Becas de Estudios</t>
  </si>
  <si>
    <t>N° Becas Pagadas</t>
  </si>
  <si>
    <t>Monto Becas Pagadas (MM$)</t>
  </si>
  <si>
    <t>N° Beneficios Pagados</t>
  </si>
  <si>
    <t>Monto Beneficios Pagados (MM$)</t>
  </si>
  <si>
    <t>Otros Beneficios Educacionales</t>
  </si>
  <si>
    <t>Salud</t>
  </si>
  <si>
    <t>Contingencias</t>
  </si>
  <si>
    <t>Nupcialidad</t>
  </si>
  <si>
    <t>N° de asignaciones Pagadas</t>
  </si>
  <si>
    <t>Monto de asignaciones pagadas (MM$)</t>
  </si>
  <si>
    <t>Natalidad</t>
  </si>
  <si>
    <t>N° de asignaciones pagadas</t>
  </si>
  <si>
    <t>Fallecimiento</t>
  </si>
  <si>
    <t>Otras asignaciones de contingencias</t>
  </si>
  <si>
    <t>Otros beneficios no retornables</t>
  </si>
  <si>
    <t>Total Beneficios No Retornables</t>
  </si>
  <si>
    <t>Total Beneficios Educacionales</t>
  </si>
  <si>
    <t>N° Beneficios Pagados Total</t>
  </si>
  <si>
    <t>Monto de Beneficios Pagados Total (MM$)</t>
  </si>
  <si>
    <t xml:space="preserve">Total asignaciones de contingencias </t>
  </si>
  <si>
    <t>N° asignaciones de contingencias pagadas</t>
  </si>
  <si>
    <t>Monto de asignaciones de contingencias pagadas (MM$)</t>
  </si>
  <si>
    <t>I. Información Poblacional</t>
  </si>
  <si>
    <t>II. Información Prestaciones Legales</t>
  </si>
  <si>
    <t>III. Información Productos y Servicios</t>
  </si>
  <si>
    <t>Educación</t>
  </si>
  <si>
    <t>Remuneraciones de Afiliados</t>
  </si>
  <si>
    <t>Trabajadores (Para monto mayor a 200 UF y menor a 5000 UF)</t>
  </si>
  <si>
    <t>Pensionados (Para monto mayor a 200 UF y menor a 5000 UF)</t>
  </si>
  <si>
    <t xml:space="preserve">Trabajadores Independientes </t>
  </si>
  <si>
    <t>IV. Información Servicios a Terceros</t>
  </si>
  <si>
    <t>V. Información Beneficios No Retornables</t>
  </si>
  <si>
    <t>N° Trabajadores Dependientes Públicos</t>
  </si>
  <si>
    <t>Total Crédito Hipotecario</t>
  </si>
  <si>
    <t>Crédito Social (No Incluye Crédito Hipotecario)</t>
  </si>
  <si>
    <t>N° de otros beneficios pagados</t>
  </si>
  <si>
    <t>Monto de otros beneficios pagados (MM$)</t>
  </si>
  <si>
    <t>N° total de beneficios pagados</t>
  </si>
  <si>
    <t>Monto total de beneficios pagados (MM$)</t>
  </si>
  <si>
    <t>Total</t>
  </si>
  <si>
    <t>Pensionados Afiliados</t>
  </si>
  <si>
    <t>N° Pensionados Afiliados</t>
  </si>
  <si>
    <t>Total Afiliados</t>
  </si>
  <si>
    <t>N° Total de Afiliados</t>
  </si>
  <si>
    <t>Remuneración Total (imponible) trabajadores afiliados ($)</t>
  </si>
  <si>
    <t>Remuneración Total  (imponible) pensionados ($)</t>
  </si>
  <si>
    <t>Total Remuneraciones afiliados ($)</t>
  </si>
  <si>
    <t>anualizada (%)</t>
  </si>
  <si>
    <t>mensual (%)</t>
  </si>
  <si>
    <t xml:space="preserve"> </t>
  </si>
  <si>
    <t>Monto de Créditos Cartera Vigente (MM$) (*)</t>
  </si>
  <si>
    <t>(*) corresponde a la suma del saldo insoluto más intereses devengados del total de créditos vigentes o con mora menor a 12 meses que mantiene la C.C.A.F. a la fecha de corte</t>
  </si>
  <si>
    <t>Tasa de Interés Promedio Cartera Vigente (%) (No incluye crédito hipotecario)</t>
  </si>
  <si>
    <t>Los Héroes</t>
  </si>
  <si>
    <t>-</t>
  </si>
</sst>
</file>

<file path=xl/styles.xml><?xml version="1.0" encoding="utf-8"?>
<styleSheet xmlns="http://schemas.openxmlformats.org/spreadsheetml/2006/main">
  <numFmts count="5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_ ;\-#,##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000"/>
    <numFmt numFmtId="183" formatCode="0.00000000"/>
    <numFmt numFmtId="184" formatCode="0.000000000"/>
    <numFmt numFmtId="185" formatCode="#,##0.0"/>
    <numFmt numFmtId="186" formatCode="#,##0;\(#,##0\)"/>
    <numFmt numFmtId="187" formatCode="#,##0.000"/>
    <numFmt numFmtId="188" formatCode="_-* #,##0_-;\-* #,##0_-;_-* &quot;-&quot;??_-;_-@_-"/>
    <numFmt numFmtId="189" formatCode="#,##0.000_ ;[Red]\-#,##0.000\ "/>
    <numFmt numFmtId="190" formatCode="_-* #,##0.00\ &quot;€&quot;_-;\-* #,##0.00\ &quot;€&quot;_-;_-* &quot;-&quot;??\ &quot;€&quot;_-;_-@_-"/>
    <numFmt numFmtId="191" formatCode="_-&quot;$&quot;* #,##0_-;\-&quot;$&quot;* #,##0_-;_-&quot;$&quot;* &quot;-&quot;??_-;_-@_-"/>
    <numFmt numFmtId="192" formatCode="#,##0.0000"/>
    <numFmt numFmtId="193" formatCode="#,##0.00000"/>
    <numFmt numFmtId="194" formatCode="#,##0.00_ ;\-#,##0.00\ "/>
    <numFmt numFmtId="195" formatCode="_-* #,##0.000_-;\-* #,##0.000_-;_-* &quot;-&quot;??_-;_-@_-"/>
    <numFmt numFmtId="196" formatCode="_-* #,##0.0_-;\-* #,##0.0_-;_-* &quot;-&quot;??_-;_-@_-"/>
    <numFmt numFmtId="197" formatCode="#,##0;[Red]#,##0"/>
    <numFmt numFmtId="198" formatCode="\$#,##0"/>
    <numFmt numFmtId="199" formatCode="0.0%"/>
    <numFmt numFmtId="200" formatCode="0.0000000000"/>
    <numFmt numFmtId="201" formatCode="0.00000000000"/>
    <numFmt numFmtId="202" formatCode="#,##0.000000"/>
    <numFmt numFmtId="203" formatCode="#,##0_ ;[Red]\-#,##0\ "/>
    <numFmt numFmtId="204" formatCode="#,##0.000_ ;\-#,##0.000\ "/>
    <numFmt numFmtId="205" formatCode="[$-340A]dddd\,\ d\ &quot;de&quot;\ mmmm\ &quot;de&quot;\ yyyy"/>
    <numFmt numFmtId="206" formatCode="0.000%"/>
    <numFmt numFmtId="207" formatCode="0.0000%"/>
    <numFmt numFmtId="208" formatCode="\$#,##0.0"/>
    <numFmt numFmtId="209" formatCode="\$#,##0.00"/>
    <numFmt numFmtId="210" formatCode="&quot;$&quot;#,##0"/>
    <numFmt numFmtId="211" formatCode="#,##0.0_ ;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7" fillId="19" borderId="11" xfId="0" applyFont="1" applyFill="1" applyBorder="1" applyAlignment="1">
      <alignment horizontal="center"/>
    </xf>
    <xf numFmtId="16" fontId="47" fillId="19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6" fillId="16" borderId="13" xfId="0" applyFont="1" applyFill="1" applyBorder="1" applyAlignment="1">
      <alignment/>
    </xf>
    <xf numFmtId="0" fontId="46" fillId="16" borderId="14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33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3" fontId="47" fillId="19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11" borderId="11" xfId="0" applyFill="1" applyBorder="1" applyAlignment="1">
      <alignment/>
    </xf>
    <xf numFmtId="3" fontId="0" fillId="11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11" borderId="11" xfId="0" applyFill="1" applyBorder="1" applyAlignment="1">
      <alignment horizontal="right"/>
    </xf>
    <xf numFmtId="4" fontId="0" fillId="11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46" fillId="16" borderId="15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11" borderId="12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11" borderId="11" xfId="49" applyNumberFormat="1" applyFont="1" applyFill="1" applyBorder="1" applyAlignment="1">
      <alignment horizontal="right"/>
    </xf>
    <xf numFmtId="0" fontId="0" fillId="0" borderId="11" xfId="49" applyNumberFormat="1" applyFont="1" applyFill="1" applyBorder="1" applyAlignment="1">
      <alignment horizontal="right"/>
    </xf>
    <xf numFmtId="1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48" fillId="0" borderId="11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 horizontal="right"/>
    </xf>
    <xf numFmtId="3" fontId="0" fillId="33" borderId="12" xfId="0" applyNumberFormat="1" applyFill="1" applyBorder="1" applyAlignment="1" quotePrefix="1">
      <alignment horizontal="right"/>
    </xf>
    <xf numFmtId="3" fontId="0" fillId="0" borderId="11" xfId="49" applyNumberFormat="1" applyFont="1" applyFill="1" applyBorder="1" applyAlignment="1">
      <alignment/>
    </xf>
    <xf numFmtId="4" fontId="0" fillId="0" borderId="11" xfId="49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1" xfId="49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11" xfId="49" applyNumberFormat="1" applyBorder="1" applyAlignment="1">
      <alignment horizontal="right"/>
    </xf>
    <xf numFmtId="0" fontId="0" fillId="0" borderId="11" xfId="49" applyNumberFormat="1" applyBorder="1" applyAlignment="1">
      <alignment/>
    </xf>
    <xf numFmtId="3" fontId="0" fillId="0" borderId="12" xfId="0" applyNumberFormat="1" applyBorder="1" applyAlignment="1">
      <alignment/>
    </xf>
    <xf numFmtId="185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 wrapText="1"/>
    </xf>
    <xf numFmtId="3" fontId="48" fillId="0" borderId="11" xfId="0" applyNumberFormat="1" applyFont="1" applyBorder="1" applyAlignment="1">
      <alignment wrapText="1"/>
    </xf>
    <xf numFmtId="172" fontId="0" fillId="0" borderId="11" xfId="0" applyNumberFormat="1" applyBorder="1" applyAlignment="1">
      <alignment/>
    </xf>
    <xf numFmtId="188" fontId="49" fillId="0" borderId="11" xfId="49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87" fontId="0" fillId="0" borderId="11" xfId="0" applyNumberFormat="1" applyBorder="1" applyAlignment="1">
      <alignment horizontal="right"/>
    </xf>
    <xf numFmtId="187" fontId="0" fillId="0" borderId="11" xfId="0" applyNumberFormat="1" applyBorder="1" applyAlignment="1">
      <alignment/>
    </xf>
    <xf numFmtId="188" fontId="49" fillId="0" borderId="11" xfId="49" applyNumberFormat="1" applyFont="1" applyBorder="1" applyAlignment="1">
      <alignment horizontal="center"/>
    </xf>
    <xf numFmtId="195" fontId="49" fillId="0" borderId="11" xfId="49" applyNumberFormat="1" applyFont="1" applyBorder="1" applyAlignment="1">
      <alignment horizontal="center"/>
    </xf>
    <xf numFmtId="187" fontId="0" fillId="0" borderId="11" xfId="0" applyNumberFormat="1" applyFont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177" fontId="0" fillId="35" borderId="11" xfId="0" applyNumberFormat="1" applyFont="1" applyFill="1" applyBorder="1" applyAlignment="1">
      <alignment/>
    </xf>
    <xf numFmtId="3" fontId="4" fillId="11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203" fontId="0" fillId="11" borderId="11" xfId="0" applyNumberFormat="1" applyFill="1" applyBorder="1" applyAlignment="1">
      <alignment/>
    </xf>
    <xf numFmtId="203" fontId="0" fillId="34" borderId="11" xfId="0" applyNumberFormat="1" applyFill="1" applyBorder="1" applyAlignment="1">
      <alignment/>
    </xf>
    <xf numFmtId="172" fontId="0" fillId="36" borderId="11" xfId="0" applyNumberFormat="1" applyFont="1" applyFill="1" applyBorder="1" applyAlignment="1">
      <alignment/>
    </xf>
    <xf numFmtId="204" fontId="0" fillId="36" borderId="11" xfId="0" applyNumberFormat="1" applyFont="1" applyFill="1" applyBorder="1" applyAlignment="1">
      <alignment/>
    </xf>
    <xf numFmtId="172" fontId="0" fillId="11" borderId="11" xfId="0" applyNumberFormat="1" applyFill="1" applyBorder="1" applyAlignment="1">
      <alignment/>
    </xf>
    <xf numFmtId="203" fontId="49" fillId="36" borderId="11" xfId="49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10" fontId="0" fillId="0" borderId="0" xfId="75" applyNumberFormat="1" applyBorder="1" applyAlignment="1">
      <alignment/>
    </xf>
    <xf numFmtId="10" fontId="0" fillId="33" borderId="0" xfId="75" applyNumberFormat="1" applyFill="1" applyBorder="1" applyAlignment="1">
      <alignment/>
    </xf>
    <xf numFmtId="185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3" fontId="0" fillId="37" borderId="11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 horizontal="right"/>
    </xf>
    <xf numFmtId="3" fontId="0" fillId="37" borderId="12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3" fontId="0" fillId="37" borderId="0" xfId="0" applyNumberFormat="1" applyFont="1" applyFill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39" borderId="11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1" fontId="49" fillId="0" borderId="11" xfId="49" applyNumberFormat="1" applyFont="1" applyBorder="1" applyAlignment="1">
      <alignment horizontal="right"/>
    </xf>
    <xf numFmtId="0" fontId="0" fillId="37" borderId="11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4" fillId="11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Border="1" applyAlignment="1">
      <alignment horizontal="right" vertical="center"/>
    </xf>
    <xf numFmtId="2" fontId="0" fillId="0" borderId="12" xfId="0" applyNumberFormat="1" applyFont="1" applyBorder="1" applyAlignment="1">
      <alignment/>
    </xf>
    <xf numFmtId="2" fontId="49" fillId="0" borderId="11" xfId="75" applyNumberFormat="1" applyFont="1" applyBorder="1" applyAlignment="1">
      <alignment/>
    </xf>
    <xf numFmtId="188" fontId="49" fillId="37" borderId="11" xfId="49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49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0" fontId="49" fillId="33" borderId="0" xfId="75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right"/>
    </xf>
    <xf numFmtId="188" fontId="4" fillId="33" borderId="11" xfId="49" applyNumberFormat="1" applyFont="1" applyFill="1" applyBorder="1" applyAlignment="1">
      <alignment/>
    </xf>
    <xf numFmtId="187" fontId="0" fillId="33" borderId="11" xfId="0" applyNumberFormat="1" applyFill="1" applyBorder="1" applyAlignment="1">
      <alignment horizontal="right"/>
    </xf>
    <xf numFmtId="187" fontId="0" fillId="37" borderId="11" xfId="0" applyNumberFormat="1" applyFont="1" applyFill="1" applyBorder="1" applyAlignment="1">
      <alignment horizontal="right"/>
    </xf>
    <xf numFmtId="187" fontId="0" fillId="37" borderId="11" xfId="0" applyNumberFormat="1" applyFont="1" applyFill="1" applyBorder="1" applyAlignment="1">
      <alignment/>
    </xf>
    <xf numFmtId="188" fontId="49" fillId="37" borderId="11" xfId="49" applyNumberFormat="1" applyFont="1" applyFill="1" applyBorder="1" applyAlignment="1">
      <alignment horizontal="center"/>
    </xf>
    <xf numFmtId="195" fontId="49" fillId="37" borderId="11" xfId="49" applyNumberFormat="1" applyFont="1" applyFill="1" applyBorder="1" applyAlignment="1">
      <alignment horizontal="center"/>
    </xf>
    <xf numFmtId="1" fontId="49" fillId="37" borderId="11" xfId="49" applyNumberFormat="1" applyFont="1" applyFill="1" applyBorder="1" applyAlignment="1">
      <alignment horizontal="right"/>
    </xf>
    <xf numFmtId="3" fontId="0" fillId="11" borderId="11" xfId="0" applyNumberFormat="1" applyFont="1" applyFill="1" applyBorder="1" applyAlignment="1">
      <alignment/>
    </xf>
    <xf numFmtId="4" fontId="49" fillId="0" borderId="11" xfId="0" applyNumberFormat="1" applyFont="1" applyBorder="1" applyAlignment="1">
      <alignment wrapText="1"/>
    </xf>
    <xf numFmtId="3" fontId="49" fillId="0" borderId="11" xfId="0" applyNumberFormat="1" applyFont="1" applyBorder="1" applyAlignment="1">
      <alignment wrapText="1"/>
    </xf>
    <xf numFmtId="172" fontId="0" fillId="39" borderId="0" xfId="0" applyNumberFormat="1" applyFont="1" applyFill="1" applyBorder="1" applyAlignment="1">
      <alignment/>
    </xf>
    <xf numFmtId="177" fontId="0" fillId="36" borderId="11" xfId="0" applyNumberFormat="1" applyFont="1" applyFill="1" applyBorder="1" applyAlignment="1">
      <alignment/>
    </xf>
    <xf numFmtId="1" fontId="49" fillId="36" borderId="11" xfId="49" applyNumberFormat="1" applyFont="1" applyFill="1" applyBorder="1" applyAlignment="1">
      <alignment/>
    </xf>
    <xf numFmtId="188" fontId="0" fillId="11" borderId="11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 horizontal="right"/>
    </xf>
    <xf numFmtId="172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88" fontId="0" fillId="33" borderId="12" xfId="0" applyNumberFormat="1" applyFill="1" applyBorder="1" applyAlignment="1">
      <alignment/>
    </xf>
    <xf numFmtId="188" fontId="0" fillId="0" borderId="11" xfId="0" applyNumberFormat="1" applyBorder="1" applyAlignment="1">
      <alignment/>
    </xf>
    <xf numFmtId="1" fontId="4" fillId="33" borderId="11" xfId="49" applyNumberFormat="1" applyFont="1" applyFill="1" applyBorder="1" applyAlignment="1">
      <alignment/>
    </xf>
    <xf numFmtId="171" fontId="0" fillId="0" borderId="11" xfId="0" applyNumberFormat="1" applyFill="1" applyBorder="1" applyAlignment="1">
      <alignment/>
    </xf>
    <xf numFmtId="177" fontId="0" fillId="11" borderId="11" xfId="0" applyNumberFormat="1" applyFill="1" applyBorder="1" applyAlignment="1">
      <alignment/>
    </xf>
    <xf numFmtId="204" fontId="0" fillId="11" borderId="11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3" fontId="0" fillId="11" borderId="11" xfId="0" applyNumberFormat="1" applyFill="1" applyBorder="1" applyAlignment="1">
      <alignment horizontal="right"/>
    </xf>
    <xf numFmtId="3" fontId="0" fillId="11" borderId="11" xfId="49" applyNumberFormat="1" applyFont="1" applyFill="1" applyBorder="1" applyAlignment="1">
      <alignment horizontal="right"/>
    </xf>
    <xf numFmtId="1" fontId="4" fillId="0" borderId="11" xfId="49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0" fillId="0" borderId="11" xfId="75" applyNumberFormat="1" applyBorder="1" applyAlignment="1">
      <alignment/>
    </xf>
    <xf numFmtId="1" fontId="0" fillId="0" borderId="11" xfId="49" applyNumberFormat="1" applyFont="1" applyFill="1" applyBorder="1" applyAlignment="1">
      <alignment horizontal="right"/>
    </xf>
    <xf numFmtId="2" fontId="0" fillId="11" borderId="11" xfId="0" applyNumberFormat="1" applyFill="1" applyBorder="1" applyAlignment="1">
      <alignment/>
    </xf>
    <xf numFmtId="178" fontId="0" fillId="0" borderId="11" xfId="0" applyNumberFormat="1" applyBorder="1" applyAlignment="1">
      <alignment/>
    </xf>
    <xf numFmtId="169" fontId="0" fillId="0" borderId="11" xfId="0" applyNumberFormat="1" applyFill="1" applyBorder="1" applyAlignment="1">
      <alignment/>
    </xf>
    <xf numFmtId="185" fontId="0" fillId="11" borderId="11" xfId="0" applyNumberFormat="1" applyFill="1" applyBorder="1" applyAlignment="1">
      <alignment/>
    </xf>
    <xf numFmtId="1" fontId="0" fillId="11" borderId="11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169" fontId="0" fillId="11" borderId="11" xfId="50" applyFont="1" applyFill="1" applyBorder="1" applyAlignment="1">
      <alignment/>
    </xf>
    <xf numFmtId="169" fontId="0" fillId="33" borderId="11" xfId="0" applyNumberFormat="1" applyFill="1" applyBorder="1" applyAlignment="1">
      <alignment/>
    </xf>
    <xf numFmtId="169" fontId="0" fillId="11" borderId="11" xfId="0" applyNumberFormat="1" applyFill="1" applyBorder="1" applyAlignment="1">
      <alignment/>
    </xf>
    <xf numFmtId="169" fontId="0" fillId="0" borderId="11" xfId="50" applyFont="1" applyBorder="1" applyAlignment="1">
      <alignment/>
    </xf>
    <xf numFmtId="178" fontId="0" fillId="11" borderId="11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1" fontId="0" fillId="33" borderId="12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8" fontId="0" fillId="33" borderId="11" xfId="49" applyNumberFormat="1" applyFont="1" applyFill="1" applyBorder="1" applyAlignment="1">
      <alignment/>
    </xf>
    <xf numFmtId="196" fontId="0" fillId="33" borderId="11" xfId="49" applyNumberFormat="1" applyFont="1" applyFill="1" applyBorder="1" applyAlignment="1">
      <alignment/>
    </xf>
    <xf numFmtId="196" fontId="0" fillId="0" borderId="11" xfId="0" applyNumberFormat="1" applyFill="1" applyBorder="1" applyAlignment="1">
      <alignment/>
    </xf>
    <xf numFmtId="0" fontId="0" fillId="0" borderId="11" xfId="49" applyNumberFormat="1" applyBorder="1" applyAlignment="1">
      <alignment horizontal="right"/>
    </xf>
    <xf numFmtId="169" fontId="0" fillId="0" borderId="11" xfId="50" applyFont="1" applyFill="1" applyBorder="1" applyAlignment="1">
      <alignment/>
    </xf>
    <xf numFmtId="37" fontId="0" fillId="0" borderId="11" xfId="0" applyNumberFormat="1" applyFill="1" applyBorder="1" applyAlignment="1">
      <alignment/>
    </xf>
    <xf numFmtId="0" fontId="46" fillId="16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12" borderId="15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46" fillId="16" borderId="15" xfId="0" applyFont="1" applyFill="1" applyBorder="1" applyAlignment="1">
      <alignment horizontal="left"/>
    </xf>
    <xf numFmtId="0" fontId="46" fillId="16" borderId="13" xfId="0" applyFont="1" applyFill="1" applyBorder="1" applyAlignment="1">
      <alignment horizontal="left"/>
    </xf>
    <xf numFmtId="0" fontId="46" fillId="16" borderId="14" xfId="0" applyFont="1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47" fillId="40" borderId="15" xfId="0" applyFont="1" applyFill="1" applyBorder="1" applyAlignment="1">
      <alignment horizontal="left"/>
    </xf>
    <xf numFmtId="0" fontId="47" fillId="40" borderId="13" xfId="0" applyFont="1" applyFill="1" applyBorder="1" applyAlignment="1">
      <alignment horizontal="left"/>
    </xf>
    <xf numFmtId="0" fontId="47" fillId="40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7" fillId="40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12" borderId="11" xfId="0" applyFont="1" applyFill="1" applyBorder="1" applyAlignment="1">
      <alignment horizontal="left"/>
    </xf>
    <xf numFmtId="0" fontId="0" fillId="12" borderId="15" xfId="0" applyFont="1" applyFill="1" applyBorder="1" applyAlignment="1">
      <alignment horizontal="left"/>
    </xf>
    <xf numFmtId="0" fontId="0" fillId="12" borderId="13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0" fillId="16" borderId="15" xfId="0" applyFont="1" applyFill="1" applyBorder="1" applyAlignment="1">
      <alignment horizontal="left"/>
    </xf>
    <xf numFmtId="0" fontId="0" fillId="16" borderId="13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47" fillId="41" borderId="16" xfId="0" applyFont="1" applyFill="1" applyBorder="1" applyAlignment="1">
      <alignment horizontal="center" vertical="center"/>
    </xf>
    <xf numFmtId="0" fontId="47" fillId="41" borderId="17" xfId="0" applyFont="1" applyFill="1" applyBorder="1" applyAlignment="1">
      <alignment horizontal="center" vertical="center"/>
    </xf>
    <xf numFmtId="0" fontId="47" fillId="41" borderId="18" xfId="0" applyFont="1" applyFill="1" applyBorder="1" applyAlignment="1">
      <alignment horizontal="center" vertical="center"/>
    </xf>
    <xf numFmtId="1" fontId="0" fillId="0" borderId="11" xfId="50" applyNumberFormat="1" applyFont="1" applyBorder="1" applyAlignment="1">
      <alignment/>
    </xf>
    <xf numFmtId="1" fontId="0" fillId="0" borderId="11" xfId="50" applyNumberFormat="1" applyFont="1" applyFill="1" applyBorder="1" applyAlignment="1">
      <alignment/>
    </xf>
    <xf numFmtId="1" fontId="48" fillId="0" borderId="11" xfId="0" applyNumberFormat="1" applyFont="1" applyFill="1" applyBorder="1" applyAlignment="1">
      <alignment wrapText="1"/>
    </xf>
    <xf numFmtId="3" fontId="4" fillId="0" borderId="11" xfId="50" applyNumberFormat="1" applyFont="1" applyBorder="1" applyAlignment="1">
      <alignment/>
    </xf>
    <xf numFmtId="3" fontId="0" fillId="0" borderId="11" xfId="50" applyNumberFormat="1" applyFont="1" applyFill="1" applyBorder="1" applyAlignment="1">
      <alignment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2" xfId="53"/>
    <cellStyle name="Millares 2 2" xfId="54"/>
    <cellStyle name="Millares 3" xfId="55"/>
    <cellStyle name="Millares 3 2" xfId="56"/>
    <cellStyle name="Millares 4" xfId="57"/>
    <cellStyle name="Millares 4 2" xfId="58"/>
    <cellStyle name="Millares 5" xfId="59"/>
    <cellStyle name="Millares 5 2" xfId="60"/>
    <cellStyle name="Millares 6" xfId="61"/>
    <cellStyle name="Millares 6 2" xfId="62"/>
    <cellStyle name="Millares 7" xfId="63"/>
    <cellStyle name="Millares 7 2" xfId="64"/>
    <cellStyle name="Millares 8" xfId="65"/>
    <cellStyle name="Millares 9" xfId="66"/>
    <cellStyle name="Currency" xfId="67"/>
    <cellStyle name="Currency [0]" xfId="68"/>
    <cellStyle name="Neutral" xfId="69"/>
    <cellStyle name="Normal 2" xfId="70"/>
    <cellStyle name="Normal 3" xfId="71"/>
    <cellStyle name="Normal 4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67">
      <selection activeCell="F193" sqref="F193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57052</v>
      </c>
      <c r="D6" s="16">
        <v>8615</v>
      </c>
      <c r="E6" s="16">
        <v>10734</v>
      </c>
      <c r="F6" s="16">
        <v>10686</v>
      </c>
      <c r="G6" s="16">
        <f>SUM(C6:F6)</f>
        <v>87087</v>
      </c>
    </row>
    <row r="7" spans="2:7" ht="15">
      <c r="B7" s="38" t="s">
        <v>5</v>
      </c>
      <c r="C7" s="16">
        <v>319</v>
      </c>
      <c r="D7" s="16">
        <v>224</v>
      </c>
      <c r="E7" s="16">
        <v>11</v>
      </c>
      <c r="F7" s="16">
        <v>115</v>
      </c>
      <c r="G7" s="16">
        <f>SUM(C7:F7)</f>
        <v>669</v>
      </c>
    </row>
    <row r="8" spans="2:7" ht="15">
      <c r="B8" s="22" t="s">
        <v>6</v>
      </c>
      <c r="C8" s="31">
        <v>57371</v>
      </c>
      <c r="D8" s="31">
        <v>8839</v>
      </c>
      <c r="E8" s="31">
        <v>10745</v>
      </c>
      <c r="F8" s="31">
        <v>10801</v>
      </c>
      <c r="G8" s="31">
        <f>SUM(C8:F8)</f>
        <v>87756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6">
        <v>988043</v>
      </c>
      <c r="D12" s="16">
        <v>152315</v>
      </c>
      <c r="E12" s="21">
        <v>57945</v>
      </c>
      <c r="F12" s="21">
        <v>0</v>
      </c>
      <c r="G12" s="21">
        <f>SUM(C12:F12)</f>
        <v>1198303</v>
      </c>
    </row>
    <row r="13" spans="2:7" ht="15">
      <c r="B13" s="20" t="s">
        <v>8</v>
      </c>
      <c r="C13" s="16">
        <v>2325300</v>
      </c>
      <c r="D13" s="16">
        <v>529600</v>
      </c>
      <c r="E13" s="21">
        <v>234742</v>
      </c>
      <c r="F13" s="21">
        <v>355704</v>
      </c>
      <c r="G13" s="21">
        <f>SUM(C13:F13)</f>
        <v>3445346</v>
      </c>
    </row>
    <row r="14" spans="2:7" ht="15">
      <c r="B14" s="22" t="s">
        <v>7</v>
      </c>
      <c r="C14" s="23">
        <v>3313343</v>
      </c>
      <c r="D14" s="23">
        <v>913306</v>
      </c>
      <c r="E14" s="23">
        <v>292687</v>
      </c>
      <c r="F14" s="23">
        <v>355704</v>
      </c>
      <c r="G14" s="23">
        <f>SUM(C14:F14)</f>
        <v>4875040</v>
      </c>
    </row>
    <row r="15" spans="2:7" ht="15">
      <c r="B15" s="22" t="s">
        <v>89</v>
      </c>
      <c r="C15" s="23">
        <v>428050</v>
      </c>
      <c r="D15" s="23">
        <v>127825</v>
      </c>
      <c r="E15" s="23">
        <v>2771</v>
      </c>
      <c r="F15" s="23">
        <v>76890</v>
      </c>
      <c r="G15" s="23">
        <f>SUM(C15:F15)</f>
        <v>635536</v>
      </c>
    </row>
    <row r="16" spans="2:7" ht="15">
      <c r="B16" s="22" t="s">
        <v>33</v>
      </c>
      <c r="C16" s="23">
        <v>3741393</v>
      </c>
      <c r="D16" s="23">
        <v>1041131</v>
      </c>
      <c r="E16" s="23">
        <v>295458</v>
      </c>
      <c r="F16" s="23">
        <v>432594</v>
      </c>
      <c r="G16" s="23">
        <f>SUM(C16:F16)</f>
        <v>5510576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36">
        <v>4133</v>
      </c>
      <c r="D19" s="36">
        <v>2602</v>
      </c>
      <c r="E19" s="29">
        <v>0</v>
      </c>
      <c r="F19" s="29">
        <v>0</v>
      </c>
      <c r="G19" s="45">
        <f>SUM(C19:F19)</f>
        <v>6735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3745526</v>
      </c>
      <c r="D21" s="23">
        <v>1043733</v>
      </c>
      <c r="E21" s="23">
        <v>295458</v>
      </c>
      <c r="F21" s="23">
        <v>432594</v>
      </c>
      <c r="G21" s="23">
        <f>SUM(C21:F21)</f>
        <v>5517311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23">
        <v>431162</v>
      </c>
      <c r="D24" s="23">
        <v>251500</v>
      </c>
      <c r="E24" s="23">
        <v>130692</v>
      </c>
      <c r="F24" s="23">
        <v>633114</v>
      </c>
      <c r="G24" s="23">
        <f>SUM(C24:F24)</f>
        <v>1446468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v>4176688</v>
      </c>
      <c r="D27" s="23">
        <v>1295233</v>
      </c>
      <c r="E27" s="23">
        <v>426150</v>
      </c>
      <c r="F27" s="23">
        <v>1065708</v>
      </c>
      <c r="G27" s="23">
        <f>SUM(C27:F27)</f>
        <v>6963779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39">
        <v>1349998</v>
      </c>
      <c r="D30" s="39">
        <v>238619</v>
      </c>
      <c r="E30" s="36">
        <v>176584</v>
      </c>
      <c r="F30" s="39">
        <v>189857</v>
      </c>
      <c r="G30" s="39">
        <f>SUM(C30:F30)</f>
        <v>1955058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39">
        <v>2836031968597</v>
      </c>
      <c r="D33" s="39">
        <v>515403293582</v>
      </c>
      <c r="E33" s="39">
        <v>221791907201</v>
      </c>
      <c r="F33" s="39">
        <v>257587953431</v>
      </c>
      <c r="G33" s="39">
        <f>SUM(C33:F33)</f>
        <v>3830815122811</v>
      </c>
    </row>
    <row r="34" spans="2:7" ht="15">
      <c r="B34" s="38" t="s">
        <v>102</v>
      </c>
      <c r="C34" s="39">
        <v>116888235618</v>
      </c>
      <c r="D34" s="39">
        <f>198117.855*D24</f>
        <v>49826640532.5</v>
      </c>
      <c r="E34" s="39">
        <v>22763287300</v>
      </c>
      <c r="F34" s="39">
        <v>88555116754</v>
      </c>
      <c r="G34" s="39">
        <f>SUM(C34:F34)</f>
        <v>278033280204.5</v>
      </c>
    </row>
    <row r="35" spans="2:7" ht="15">
      <c r="B35" s="22" t="s">
        <v>103</v>
      </c>
      <c r="C35" s="23">
        <v>2952920204215</v>
      </c>
      <c r="D35" s="23">
        <f>+D33+D34</f>
        <v>565229934114.5</v>
      </c>
      <c r="E35" s="23">
        <v>244555194501</v>
      </c>
      <c r="F35" s="23">
        <f>+F33+F34</f>
        <v>346143070185</v>
      </c>
      <c r="G35" s="23">
        <f>SUM(C35:F35)</f>
        <v>4108848403015.5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36">
        <v>375508</v>
      </c>
      <c r="D39" s="36">
        <v>278953</v>
      </c>
      <c r="E39" s="36">
        <v>124543</v>
      </c>
      <c r="F39" s="36">
        <v>79208</v>
      </c>
      <c r="G39" s="36">
        <f>SUM(C39:F39)</f>
        <v>858212</v>
      </c>
      <c r="H39" s="9"/>
      <c r="I39" s="9"/>
    </row>
    <row r="40" spans="2:9" ht="15">
      <c r="B40" s="38" t="s">
        <v>16</v>
      </c>
      <c r="C40" s="13">
        <v>2132</v>
      </c>
      <c r="D40" s="13">
        <v>817.110523</v>
      </c>
      <c r="E40" s="36">
        <v>412</v>
      </c>
      <c r="F40" s="36">
        <v>299.146506</v>
      </c>
      <c r="G40" s="13">
        <f>SUM(C40:F40)</f>
        <v>3660.257029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36">
        <v>115</v>
      </c>
      <c r="D43" s="36">
        <v>67</v>
      </c>
      <c r="E43" s="36">
        <v>9</v>
      </c>
      <c r="F43" s="36">
        <v>18</v>
      </c>
      <c r="G43" s="36">
        <f>SUM(C43:F43)</f>
        <v>209</v>
      </c>
      <c r="H43" s="9"/>
      <c r="I43" s="9"/>
    </row>
    <row r="44" spans="2:9" ht="15">
      <c r="B44" s="38" t="s">
        <v>19</v>
      </c>
      <c r="C44" s="13">
        <v>1.3</v>
      </c>
      <c r="D44" s="13">
        <v>1.017697</v>
      </c>
      <c r="E44" s="13">
        <v>0.1</v>
      </c>
      <c r="F44" s="13">
        <v>0.251019</v>
      </c>
      <c r="G44" s="13">
        <f>SUM(C44:F44)</f>
        <v>2.668716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39">
        <v>88047</v>
      </c>
      <c r="D47" s="39">
        <v>50202</v>
      </c>
      <c r="E47" s="39">
        <v>9583</v>
      </c>
      <c r="F47" s="39">
        <v>36712</v>
      </c>
      <c r="G47" s="39">
        <f>SUM(C47:F47)</f>
        <v>184544</v>
      </c>
      <c r="H47" s="9"/>
      <c r="I47" s="9"/>
    </row>
    <row r="48" spans="2:9" ht="15">
      <c r="B48" s="38" t="s">
        <v>22</v>
      </c>
      <c r="C48" s="13">
        <v>42561</v>
      </c>
      <c r="D48" s="13">
        <v>12413.583865</v>
      </c>
      <c r="E48" s="13">
        <v>4566.581</v>
      </c>
      <c r="F48" s="13">
        <v>4275.865944</v>
      </c>
      <c r="G48" s="13">
        <f>SUM(C48:F48)</f>
        <v>63817.030808999996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39">
        <v>153573</v>
      </c>
      <c r="D54" s="39">
        <v>9591</v>
      </c>
      <c r="E54" s="39">
        <v>3371</v>
      </c>
      <c r="F54" s="39">
        <v>4025</v>
      </c>
      <c r="G54" s="39">
        <f aca="true" t="shared" si="0" ref="G54:G70">SUM(C54:F54)</f>
        <v>170560</v>
      </c>
    </row>
    <row r="55" spans="2:7" ht="15">
      <c r="B55" s="38" t="s">
        <v>25</v>
      </c>
      <c r="C55" s="39">
        <v>63758.732627</v>
      </c>
      <c r="D55" s="39">
        <v>17122.734460000047</v>
      </c>
      <c r="E55" s="39">
        <v>5324.182917</v>
      </c>
      <c r="F55" s="39">
        <v>7206.827829</v>
      </c>
      <c r="G55" s="39">
        <f t="shared" si="0"/>
        <v>93412.47783300004</v>
      </c>
    </row>
    <row r="56" spans="2:7" ht="15">
      <c r="B56" s="38" t="s">
        <v>26</v>
      </c>
      <c r="C56" s="39">
        <v>10.0502432068137</v>
      </c>
      <c r="D56" s="39">
        <v>40.27891784535174</v>
      </c>
      <c r="E56" s="39">
        <v>27</v>
      </c>
      <c r="F56" s="39">
        <v>33.040570175438596</v>
      </c>
      <c r="G56" s="39">
        <f>AVERAGE(C56:F56)</f>
        <v>27.59243280690101</v>
      </c>
    </row>
    <row r="57" spans="2:7" ht="15">
      <c r="B57" s="38" t="s">
        <v>27</v>
      </c>
      <c r="C57" s="39">
        <v>764187</v>
      </c>
      <c r="D57" s="39">
        <v>205217</v>
      </c>
      <c r="E57" s="39">
        <v>66725</v>
      </c>
      <c r="F57" s="39">
        <v>98868</v>
      </c>
      <c r="G57" s="39">
        <f t="shared" si="0"/>
        <v>1134997</v>
      </c>
    </row>
    <row r="58" spans="2:7" ht="15">
      <c r="B58" s="38" t="s">
        <v>107</v>
      </c>
      <c r="C58" s="13">
        <v>1310396.783974</v>
      </c>
      <c r="D58" s="13">
        <v>323609.066552</v>
      </c>
      <c r="E58" s="39">
        <v>90073.334699</v>
      </c>
      <c r="F58" s="39">
        <v>176413.593264</v>
      </c>
      <c r="G58" s="13">
        <f t="shared" si="0"/>
        <v>1900492.778489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24">
        <v>0</v>
      </c>
      <c r="D60" s="24">
        <v>0</v>
      </c>
      <c r="E60" s="24">
        <v>0</v>
      </c>
      <c r="F60" s="24">
        <v>0</v>
      </c>
      <c r="G60" s="39">
        <f t="shared" si="0"/>
        <v>0</v>
      </c>
    </row>
    <row r="61" spans="2:7" ht="15">
      <c r="B61" s="38" t="s">
        <v>25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24">
        <v>0</v>
      </c>
      <c r="D63" s="24">
        <v>0</v>
      </c>
      <c r="E63" s="24">
        <v>0</v>
      </c>
      <c r="F63" s="24">
        <v>0</v>
      </c>
      <c r="G63" s="39">
        <f t="shared" si="0"/>
        <v>0</v>
      </c>
    </row>
    <row r="64" spans="2:7" ht="15">
      <c r="B64" s="38" t="s">
        <v>107</v>
      </c>
      <c r="C64" s="24">
        <v>0</v>
      </c>
      <c r="D64" s="24">
        <v>0</v>
      </c>
      <c r="E64" s="24">
        <v>0</v>
      </c>
      <c r="F64" s="24">
        <v>0</v>
      </c>
      <c r="G64" s="47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36">
        <v>9453</v>
      </c>
      <c r="D66" s="36">
        <v>4637</v>
      </c>
      <c r="E66" s="36">
        <v>2697</v>
      </c>
      <c r="F66" s="36">
        <v>13848</v>
      </c>
      <c r="G66" s="36">
        <f t="shared" si="0"/>
        <v>30635</v>
      </c>
    </row>
    <row r="67" spans="2:7" ht="15">
      <c r="B67" s="38" t="s">
        <v>25</v>
      </c>
      <c r="C67" s="36">
        <v>4275.146486</v>
      </c>
      <c r="D67" s="36">
        <v>4924.361547000007</v>
      </c>
      <c r="E67" s="36">
        <v>2694.964163</v>
      </c>
      <c r="F67" s="36">
        <v>11141.378051</v>
      </c>
      <c r="G67" s="36">
        <f t="shared" si="0"/>
        <v>23035.850247000006</v>
      </c>
    </row>
    <row r="68" spans="2:7" ht="15">
      <c r="B68" s="38" t="s">
        <v>26</v>
      </c>
      <c r="C68" s="36">
        <v>29.275150745795</v>
      </c>
      <c r="D68" s="36">
        <v>52.51977456167356</v>
      </c>
      <c r="E68" s="36">
        <v>43</v>
      </c>
      <c r="F68" s="36">
        <v>41</v>
      </c>
      <c r="G68" s="36">
        <f>AVERAGE(C68:F68)</f>
        <v>41.44873132686714</v>
      </c>
    </row>
    <row r="69" spans="2:7" ht="15">
      <c r="B69" s="38" t="s">
        <v>27</v>
      </c>
      <c r="C69" s="36">
        <v>137757</v>
      </c>
      <c r="D69" s="36">
        <v>111756</v>
      </c>
      <c r="E69" s="36">
        <v>56391</v>
      </c>
      <c r="F69" s="36">
        <v>285020</v>
      </c>
      <c r="G69" s="36">
        <f t="shared" si="0"/>
        <v>590924</v>
      </c>
    </row>
    <row r="70" spans="2:7" ht="15">
      <c r="B70" s="38" t="s">
        <v>107</v>
      </c>
      <c r="C70" s="14">
        <v>99669.539359</v>
      </c>
      <c r="D70" s="14">
        <v>82811.69611</v>
      </c>
      <c r="E70" s="14">
        <v>38223.50658</v>
      </c>
      <c r="F70" s="36">
        <v>165289.225819</v>
      </c>
      <c r="G70" s="14">
        <f t="shared" si="0"/>
        <v>385993.96786800004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3">
        <v>163026</v>
      </c>
      <c r="D72" s="23">
        <v>14228</v>
      </c>
      <c r="E72" s="23">
        <v>6068</v>
      </c>
      <c r="F72" s="23">
        <v>17873</v>
      </c>
      <c r="G72" s="23">
        <f>SUM(C72:F72)</f>
        <v>201195</v>
      </c>
    </row>
    <row r="73" spans="2:7" ht="15">
      <c r="B73" s="22" t="s">
        <v>25</v>
      </c>
      <c r="C73" s="23">
        <v>68033.879113</v>
      </c>
      <c r="D73" s="23">
        <v>22047.096007000055</v>
      </c>
      <c r="E73" s="23">
        <v>8019.147080000001</v>
      </c>
      <c r="F73" s="23">
        <v>18348.20588</v>
      </c>
      <c r="G73" s="26">
        <f>SUM(C73:F73)</f>
        <v>116448.32808000006</v>
      </c>
    </row>
    <row r="74" spans="2:7" ht="15">
      <c r="B74" s="22" t="s">
        <v>26</v>
      </c>
      <c r="C74" s="23">
        <v>19.66269697630435</v>
      </c>
      <c r="D74" s="23">
        <v>30.932897469008434</v>
      </c>
      <c r="E74" s="23">
        <v>34</v>
      </c>
      <c r="F74" s="23">
        <v>40</v>
      </c>
      <c r="G74" s="23">
        <f>AVERAGE(C74:F74)</f>
        <v>31.148898611328196</v>
      </c>
    </row>
    <row r="75" spans="2:7" ht="15">
      <c r="B75" s="22" t="s">
        <v>27</v>
      </c>
      <c r="C75" s="23">
        <v>901944</v>
      </c>
      <c r="D75" s="23">
        <v>316973</v>
      </c>
      <c r="E75" s="23">
        <v>123116</v>
      </c>
      <c r="F75" s="23">
        <v>383888</v>
      </c>
      <c r="G75" s="23">
        <f>SUM(C75:F75)</f>
        <v>1725921</v>
      </c>
    </row>
    <row r="76" spans="2:7" ht="15">
      <c r="B76" s="22" t="s">
        <v>107</v>
      </c>
      <c r="C76" s="26">
        <v>1410066.323333</v>
      </c>
      <c r="D76" s="26">
        <v>406420.762662</v>
      </c>
      <c r="E76" s="26">
        <v>128296.841279</v>
      </c>
      <c r="F76" s="23">
        <v>341702.819083</v>
      </c>
      <c r="G76" s="26">
        <f>SUM(C76:F76)</f>
        <v>2286486.746357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24">
        <v>0</v>
      </c>
      <c r="D80" s="24">
        <v>0</v>
      </c>
      <c r="E80" s="24">
        <v>0</v>
      </c>
      <c r="F80" s="30">
        <v>0</v>
      </c>
      <c r="G80" s="24">
        <f>SUM(C80:F80)</f>
        <v>0</v>
      </c>
    </row>
    <row r="81" spans="2:7" ht="15">
      <c r="B81" s="38" t="s">
        <v>25</v>
      </c>
      <c r="C81" s="30">
        <v>0</v>
      </c>
      <c r="D81" s="30">
        <v>0</v>
      </c>
      <c r="E81" s="24">
        <v>0</v>
      </c>
      <c r="F81" s="30">
        <v>0</v>
      </c>
      <c r="G81" s="30">
        <f>SUM(C81:F81)</f>
        <v>0</v>
      </c>
    </row>
    <row r="82" spans="2:7" ht="15">
      <c r="B82" s="38" t="s">
        <v>26</v>
      </c>
      <c r="C82" s="30">
        <v>0</v>
      </c>
      <c r="D82" s="30">
        <v>0</v>
      </c>
      <c r="E82" s="24">
        <v>0</v>
      </c>
      <c r="F82" s="30">
        <v>0</v>
      </c>
      <c r="G82" s="30">
        <f>AVERAGE(C82:F82)</f>
        <v>0</v>
      </c>
    </row>
    <row r="83" spans="2:7" ht="15">
      <c r="B83" s="38" t="s">
        <v>27</v>
      </c>
      <c r="C83" s="30">
        <v>1145</v>
      </c>
      <c r="D83" s="30">
        <v>143</v>
      </c>
      <c r="E83" s="30">
        <v>7</v>
      </c>
      <c r="F83" s="30">
        <v>0</v>
      </c>
      <c r="G83" s="30">
        <f>SUM(C83:F83)</f>
        <v>1295</v>
      </c>
    </row>
    <row r="84" spans="2:7" ht="15">
      <c r="B84" s="38" t="s">
        <v>107</v>
      </c>
      <c r="C84" s="13">
        <v>22794.834032</v>
      </c>
      <c r="D84" s="13">
        <v>1695.390022</v>
      </c>
      <c r="E84" s="30">
        <v>88</v>
      </c>
      <c r="F84" s="30">
        <v>0</v>
      </c>
      <c r="G84" s="13">
        <f>SUM(C84:F84)</f>
        <v>24578.224054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30">
        <v>0</v>
      </c>
      <c r="D86" s="30">
        <v>0</v>
      </c>
      <c r="E86" s="30">
        <v>0</v>
      </c>
      <c r="F86" s="30">
        <v>0</v>
      </c>
      <c r="G86" s="36">
        <f>SUM(C86:F86)</f>
        <v>0</v>
      </c>
    </row>
    <row r="87" spans="2:7" ht="15">
      <c r="B87" s="38" t="s">
        <v>25</v>
      </c>
      <c r="C87" s="30">
        <v>0</v>
      </c>
      <c r="D87" s="30">
        <v>0</v>
      </c>
      <c r="E87" s="30">
        <v>0</v>
      </c>
      <c r="F87" s="30">
        <v>0</v>
      </c>
      <c r="G87" s="36">
        <f>SUM(C87:F87)</f>
        <v>0</v>
      </c>
    </row>
    <row r="88" spans="2:7" ht="15">
      <c r="B88" s="38" t="s">
        <v>26</v>
      </c>
      <c r="C88" s="30">
        <v>0</v>
      </c>
      <c r="D88" s="30">
        <v>0</v>
      </c>
      <c r="E88" s="30">
        <v>0</v>
      </c>
      <c r="F88" s="30">
        <v>0</v>
      </c>
      <c r="G88" s="36">
        <f>AVERAGE(C88:F88)</f>
        <v>0</v>
      </c>
    </row>
    <row r="89" spans="2:7" ht="15">
      <c r="B89" s="38" t="s">
        <v>27</v>
      </c>
      <c r="C89" s="30">
        <v>0</v>
      </c>
      <c r="D89" s="30">
        <v>0</v>
      </c>
      <c r="E89" s="30">
        <v>0</v>
      </c>
      <c r="F89" s="30">
        <v>0</v>
      </c>
      <c r="G89" s="36">
        <f>SUM(C89:F89)</f>
        <v>0</v>
      </c>
    </row>
    <row r="90" spans="2:7" ht="15">
      <c r="B90" s="38" t="s">
        <v>107</v>
      </c>
      <c r="C90" s="30">
        <v>0</v>
      </c>
      <c r="D90" s="30">
        <v>0</v>
      </c>
      <c r="E90" s="30">
        <v>0</v>
      </c>
      <c r="F90" s="30">
        <v>0</v>
      </c>
      <c r="G90" s="36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30">
        <v>0</v>
      </c>
      <c r="D92" s="30">
        <v>0</v>
      </c>
      <c r="E92" s="30">
        <v>0</v>
      </c>
      <c r="F92" s="30">
        <v>0</v>
      </c>
      <c r="G92" s="36">
        <f>SUM(C92:F92)</f>
        <v>0</v>
      </c>
    </row>
    <row r="93" spans="2:7" ht="15">
      <c r="B93" s="38" t="s">
        <v>25</v>
      </c>
      <c r="C93" s="30">
        <v>0</v>
      </c>
      <c r="D93" s="30">
        <v>0</v>
      </c>
      <c r="E93" s="30">
        <v>0</v>
      </c>
      <c r="F93" s="30">
        <v>0</v>
      </c>
      <c r="G93" s="36">
        <f>SUM(C93:F93)</f>
        <v>0</v>
      </c>
    </row>
    <row r="94" spans="2:7" ht="15">
      <c r="B94" s="38" t="s">
        <v>26</v>
      </c>
      <c r="C94" s="30">
        <v>0</v>
      </c>
      <c r="D94" s="30">
        <v>0</v>
      </c>
      <c r="E94" s="30">
        <v>0</v>
      </c>
      <c r="F94" s="30">
        <v>0</v>
      </c>
      <c r="G94" s="36">
        <f>AVERAGE(C94:F94)</f>
        <v>0</v>
      </c>
    </row>
    <row r="95" spans="2:7" ht="15">
      <c r="B95" s="38" t="s">
        <v>27</v>
      </c>
      <c r="C95" s="30">
        <v>14</v>
      </c>
      <c r="D95" s="30">
        <v>0</v>
      </c>
      <c r="E95" s="30">
        <v>0</v>
      </c>
      <c r="F95" s="30">
        <v>0</v>
      </c>
      <c r="G95" s="36">
        <f>SUM(C95:F95)</f>
        <v>14</v>
      </c>
    </row>
    <row r="96" spans="2:7" ht="15">
      <c r="B96" s="38" t="s">
        <v>107</v>
      </c>
      <c r="C96" s="30">
        <v>206</v>
      </c>
      <c r="D96" s="30">
        <v>0</v>
      </c>
      <c r="E96" s="30">
        <v>0</v>
      </c>
      <c r="F96" s="30">
        <v>0</v>
      </c>
      <c r="G96" s="13">
        <f>SUM(C96:F96)</f>
        <v>206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v>0</v>
      </c>
      <c r="D98" s="22">
        <v>0</v>
      </c>
      <c r="E98" s="23">
        <v>0</v>
      </c>
      <c r="F98" s="25">
        <v>0</v>
      </c>
      <c r="G98" s="23">
        <f>SUM(C98:F98)</f>
        <v>0</v>
      </c>
    </row>
    <row r="99" spans="2:7" ht="15">
      <c r="B99" s="22" t="s">
        <v>25</v>
      </c>
      <c r="C99" s="23">
        <v>0</v>
      </c>
      <c r="D99" s="22">
        <v>0</v>
      </c>
      <c r="E99" s="23">
        <v>0</v>
      </c>
      <c r="F99" s="25">
        <v>0</v>
      </c>
      <c r="G99" s="26">
        <f>SUM(C99:F99)</f>
        <v>0</v>
      </c>
    </row>
    <row r="100" spans="2:7" ht="15">
      <c r="B100" s="22" t="s">
        <v>26</v>
      </c>
      <c r="C100" s="23">
        <v>0</v>
      </c>
      <c r="D100" s="22">
        <v>0</v>
      </c>
      <c r="E100" s="23">
        <v>0</v>
      </c>
      <c r="F100" s="25">
        <v>0</v>
      </c>
      <c r="G100" s="23">
        <f>AVERAGE(C100:F100)</f>
        <v>0</v>
      </c>
    </row>
    <row r="101" spans="2:7" ht="15">
      <c r="B101" s="22" t="s">
        <v>27</v>
      </c>
      <c r="C101" s="23">
        <v>1159</v>
      </c>
      <c r="D101" s="22">
        <v>143</v>
      </c>
      <c r="E101" s="22">
        <v>7</v>
      </c>
      <c r="F101" s="33">
        <v>0</v>
      </c>
      <c r="G101" s="23">
        <f>SUM(C101:F101)</f>
        <v>1309</v>
      </c>
    </row>
    <row r="102" spans="2:7" ht="15">
      <c r="B102" s="22" t="s">
        <v>107</v>
      </c>
      <c r="C102" s="26">
        <v>23000.530505</v>
      </c>
      <c r="D102" s="26">
        <v>1695.390022</v>
      </c>
      <c r="E102" s="22">
        <v>88</v>
      </c>
      <c r="F102" s="26">
        <v>0</v>
      </c>
      <c r="G102" s="26">
        <f>SUM(C102:F102)</f>
        <v>24783.920527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7" ht="15">
      <c r="B105" s="185" t="s">
        <v>39</v>
      </c>
      <c r="C105" s="185"/>
      <c r="D105" s="185"/>
      <c r="E105" s="185"/>
      <c r="F105" s="185"/>
      <c r="G105" s="185"/>
    </row>
    <row r="106" spans="2:7" ht="15">
      <c r="B106" s="38" t="s">
        <v>36</v>
      </c>
      <c r="C106" s="14">
        <v>2.2</v>
      </c>
      <c r="D106" s="17">
        <v>2.7145185185184837</v>
      </c>
      <c r="E106" s="17">
        <v>2.64</v>
      </c>
      <c r="F106" s="17">
        <v>2.33</v>
      </c>
      <c r="G106" s="17">
        <f>AVERAGE(C106:F106)</f>
        <v>2.4711296296296212</v>
      </c>
    </row>
    <row r="107" spans="2:7" ht="15">
      <c r="B107" s="38" t="s">
        <v>37</v>
      </c>
      <c r="C107" s="14">
        <v>2.2</v>
      </c>
      <c r="D107" s="17">
        <v>2.5612376237623575</v>
      </c>
      <c r="E107" s="38">
        <v>2.57</v>
      </c>
      <c r="F107" s="17">
        <v>2.33</v>
      </c>
      <c r="G107" s="17">
        <f>AVERAGE(C107:F107)</f>
        <v>2.4153094059405893</v>
      </c>
    </row>
    <row r="108" spans="2:7" ht="15">
      <c r="B108" s="38" t="s">
        <v>38</v>
      </c>
      <c r="C108" s="14">
        <v>2.2</v>
      </c>
      <c r="D108" s="17">
        <v>2.4629830148619654</v>
      </c>
      <c r="E108" s="38">
        <v>2.39</v>
      </c>
      <c r="F108" s="17">
        <v>2.33</v>
      </c>
      <c r="G108" s="17">
        <f>AVERAGE(C108:F108)</f>
        <v>2.3457457537154913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14">
        <v>0.99</v>
      </c>
      <c r="D110" s="17">
        <v>1.8045454545454547</v>
      </c>
      <c r="E110" s="38">
        <v>1.75</v>
      </c>
      <c r="F110" s="17">
        <v>1.76</v>
      </c>
      <c r="G110" s="17">
        <f>AVERAGE(C110:F110)</f>
        <v>1.5761363636363637</v>
      </c>
    </row>
    <row r="111" spans="2:7" ht="15">
      <c r="B111" s="38" t="s">
        <v>37</v>
      </c>
      <c r="C111" s="14">
        <v>1.49</v>
      </c>
      <c r="D111" s="17">
        <v>1.8038709677419353</v>
      </c>
      <c r="E111" s="38">
        <v>1.75</v>
      </c>
      <c r="F111" s="17">
        <v>1.76</v>
      </c>
      <c r="G111" s="17">
        <f>AVERAGE(C111:F111)</f>
        <v>1.7009677419354838</v>
      </c>
    </row>
    <row r="112" spans="2:7" ht="15">
      <c r="B112" s="38" t="s">
        <v>38</v>
      </c>
      <c r="C112" s="14">
        <v>1.49</v>
      </c>
      <c r="D112" s="17">
        <v>1.8035860058309001</v>
      </c>
      <c r="E112" s="17">
        <v>1.75</v>
      </c>
      <c r="F112" s="17">
        <v>1.76</v>
      </c>
      <c r="G112" s="17">
        <f>AVERAGE(C112:F112)</f>
        <v>1.7008965014577249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14">
        <v>1.73</v>
      </c>
      <c r="D115" s="17">
        <v>1.779999999999987</v>
      </c>
      <c r="E115" s="17">
        <v>1.74</v>
      </c>
      <c r="F115" s="17">
        <v>1.75</v>
      </c>
      <c r="G115" s="17">
        <f>AVERAGE(C115:F115)</f>
        <v>1.7499999999999967</v>
      </c>
    </row>
    <row r="116" spans="2:7" ht="15">
      <c r="B116" s="38" t="s">
        <v>37</v>
      </c>
      <c r="C116" s="14">
        <v>1.73</v>
      </c>
      <c r="D116" s="17">
        <v>1.7799999999999874</v>
      </c>
      <c r="E116" s="38">
        <v>1.74</v>
      </c>
      <c r="F116" s="17">
        <v>1.75</v>
      </c>
      <c r="G116" s="17">
        <f>AVERAGE(C116:F116)</f>
        <v>1.749999999999997</v>
      </c>
    </row>
    <row r="117" spans="2:7" ht="15">
      <c r="B117" s="38" t="s">
        <v>38</v>
      </c>
      <c r="C117" s="14">
        <v>1.73</v>
      </c>
      <c r="D117" s="17">
        <v>1.779309810003929</v>
      </c>
      <c r="E117" s="38">
        <v>1.73</v>
      </c>
      <c r="F117" s="17">
        <v>1.75</v>
      </c>
      <c r="G117" s="17">
        <f>AVERAGE(C117:F117)</f>
        <v>1.7473274525009823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14">
        <v>0.98</v>
      </c>
      <c r="D119" s="17">
        <v>1.7800000000000007</v>
      </c>
      <c r="E119" s="38">
        <v>0</v>
      </c>
      <c r="F119" s="17">
        <v>1.75</v>
      </c>
      <c r="G119" s="17">
        <f>AVERAGE(C119:F119)</f>
        <v>1.1275000000000002</v>
      </c>
    </row>
    <row r="120" spans="2:7" ht="15">
      <c r="B120" s="38" t="s">
        <v>37</v>
      </c>
      <c r="C120" s="14">
        <v>0.99</v>
      </c>
      <c r="D120" s="17">
        <v>1.7800000000000007</v>
      </c>
      <c r="E120" s="38">
        <v>0</v>
      </c>
      <c r="F120" s="17">
        <v>1.75</v>
      </c>
      <c r="G120" s="17">
        <f>AVERAGE(C120:F120)</f>
        <v>1.1300000000000001</v>
      </c>
    </row>
    <row r="121" spans="2:7" ht="15">
      <c r="B121" s="38" t="s">
        <v>38</v>
      </c>
      <c r="C121" s="14">
        <v>0.99</v>
      </c>
      <c r="D121" s="17">
        <v>1.7800000000000007</v>
      </c>
      <c r="E121" s="17">
        <v>1.01</v>
      </c>
      <c r="F121" s="17">
        <v>1.75</v>
      </c>
      <c r="G121" s="17">
        <f>AVERAGE(C121:F121)</f>
        <v>1.3825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14">
        <v>5.65039041703714</v>
      </c>
      <c r="D124" s="32">
        <v>0</v>
      </c>
      <c r="E124" s="24"/>
      <c r="F124" s="24"/>
      <c r="G124" s="14">
        <f>AVERAGE(C124:F124)</f>
        <v>2.82519520851857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14">
        <v>1.95193041122303</v>
      </c>
      <c r="D126" s="14">
        <v>2.1062924</v>
      </c>
      <c r="E126" s="14">
        <v>2.208565</v>
      </c>
      <c r="F126" s="15"/>
      <c r="G126" s="14">
        <f>AVERAGE(C126:F126)</f>
        <v>2.0889292704076765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36">
        <v>359423</v>
      </c>
      <c r="D129" s="39">
        <v>38474</v>
      </c>
      <c r="E129" s="36">
        <v>8600</v>
      </c>
      <c r="F129" s="38">
        <v>813</v>
      </c>
      <c r="G129" s="36">
        <f>SUM(C129:F129)</f>
        <v>407310</v>
      </c>
    </row>
    <row r="130" spans="2:7" ht="15">
      <c r="B130" s="38" t="s">
        <v>45</v>
      </c>
      <c r="C130" s="13">
        <v>181751.895411</v>
      </c>
      <c r="D130" s="13">
        <v>4404.024583</v>
      </c>
      <c r="E130" s="36">
        <v>1104</v>
      </c>
      <c r="F130" s="36">
        <v>1409.547114</v>
      </c>
      <c r="G130" s="13">
        <f>SUM(C130:F130)</f>
        <v>188669.46710799998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40">
        <v>571708</v>
      </c>
      <c r="D133" s="39">
        <v>277724</v>
      </c>
      <c r="E133" s="39">
        <v>155301</v>
      </c>
      <c r="F133" s="36">
        <v>406179</v>
      </c>
      <c r="G133" s="36">
        <f>SUM(C133:F133)</f>
        <v>1410912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36">
        <v>0</v>
      </c>
      <c r="D137" s="36">
        <v>7738</v>
      </c>
      <c r="E137" s="48">
        <v>0</v>
      </c>
      <c r="F137" s="36">
        <v>13116</v>
      </c>
      <c r="G137" s="39">
        <f>SUM(C137:F137)</f>
        <v>20854</v>
      </c>
      <c r="H137" s="9"/>
      <c r="I137" s="9"/>
    </row>
    <row r="138" spans="2:9" ht="15">
      <c r="B138" s="38" t="s">
        <v>50</v>
      </c>
      <c r="C138" s="36">
        <v>795</v>
      </c>
      <c r="D138" s="36">
        <v>1602</v>
      </c>
      <c r="E138" s="48">
        <v>10</v>
      </c>
      <c r="F138" s="36">
        <v>159</v>
      </c>
      <c r="G138" s="39">
        <f>SUM(C138:F138)</f>
        <v>2566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36">
        <v>0</v>
      </c>
      <c r="D141" s="39">
        <v>0</v>
      </c>
      <c r="E141" s="36">
        <v>0</v>
      </c>
      <c r="F141" s="24">
        <v>0</v>
      </c>
      <c r="G141" s="39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36">
        <v>67</v>
      </c>
      <c r="D147" s="39">
        <v>2117</v>
      </c>
      <c r="E147" s="34">
        <v>0</v>
      </c>
      <c r="F147" s="36">
        <v>298</v>
      </c>
      <c r="G147" s="36">
        <f>SUM(C147:F147)</f>
        <v>2482</v>
      </c>
    </row>
    <row r="148" spans="2:7" ht="15">
      <c r="B148" s="38" t="s">
        <v>55</v>
      </c>
      <c r="C148" s="13">
        <v>1.402</v>
      </c>
      <c r="D148" s="13">
        <v>42.659248</v>
      </c>
      <c r="E148" s="34">
        <v>0</v>
      </c>
      <c r="F148" s="13">
        <v>3.4095</v>
      </c>
      <c r="G148" s="13">
        <f>SUM(C148:F148)</f>
        <v>47.470748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38">
        <v>1</v>
      </c>
      <c r="E151" s="38">
        <v>20</v>
      </c>
      <c r="F151" s="34">
        <v>0</v>
      </c>
      <c r="G151" s="36">
        <f>SUM(C151:F151)</f>
        <v>21</v>
      </c>
      <c r="H151" s="27"/>
    </row>
    <row r="152" spans="2:8" ht="15">
      <c r="B152" s="38" t="s">
        <v>58</v>
      </c>
      <c r="C152" s="38">
        <v>0</v>
      </c>
      <c r="D152" s="38">
        <v>0.15</v>
      </c>
      <c r="E152" s="13">
        <v>0.364</v>
      </c>
      <c r="F152" s="34">
        <v>0</v>
      </c>
      <c r="G152" s="13">
        <f>SUM(C152:F152)</f>
        <v>0.514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39">
        <v>203</v>
      </c>
      <c r="E155" s="34">
        <v>0</v>
      </c>
      <c r="F155" s="34">
        <v>0</v>
      </c>
      <c r="G155" s="36">
        <f>SUM(C155:F155)</f>
        <v>203</v>
      </c>
      <c r="H155" s="27"/>
    </row>
    <row r="156" spans="2:8" ht="15">
      <c r="B156" s="38" t="s">
        <v>60</v>
      </c>
      <c r="C156" s="38">
        <v>0</v>
      </c>
      <c r="D156" s="13">
        <v>2.51</v>
      </c>
      <c r="E156" s="34">
        <v>0</v>
      </c>
      <c r="F156" s="34">
        <v>0</v>
      </c>
      <c r="G156" s="13">
        <f>SUM(C156:F156)</f>
        <v>2.51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23">
        <v>67</v>
      </c>
      <c r="D159" s="23">
        <v>2321</v>
      </c>
      <c r="E159" s="23">
        <v>20</v>
      </c>
      <c r="F159" s="23">
        <v>298</v>
      </c>
      <c r="G159" s="23">
        <f>SUM(C159:F159)</f>
        <v>2706</v>
      </c>
    </row>
    <row r="160" spans="2:7" ht="15">
      <c r="B160" s="22" t="s">
        <v>75</v>
      </c>
      <c r="C160" s="26">
        <v>1.402</v>
      </c>
      <c r="D160" s="26">
        <v>45.319247999999995</v>
      </c>
      <c r="E160" s="26">
        <v>0.364</v>
      </c>
      <c r="F160" s="26">
        <v>3.4095</v>
      </c>
      <c r="G160" s="26">
        <f>SUM(C160:F160)</f>
        <v>50.494747999999994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36">
        <v>4171</v>
      </c>
      <c r="D163" s="39">
        <v>35270</v>
      </c>
      <c r="E163" s="36">
        <v>4241</v>
      </c>
      <c r="F163" s="36">
        <v>24884</v>
      </c>
      <c r="G163" s="36">
        <f>SUM(C163:F163)</f>
        <v>68566</v>
      </c>
    </row>
    <row r="164" spans="2:7" ht="15">
      <c r="B164" s="18" t="s">
        <v>60</v>
      </c>
      <c r="C164" s="13">
        <v>99.974108</v>
      </c>
      <c r="D164" s="13">
        <v>171.906599</v>
      </c>
      <c r="E164" s="13">
        <v>41.49274</v>
      </c>
      <c r="F164" s="13">
        <v>143.706593</v>
      </c>
      <c r="G164" s="13">
        <f>SUM(C164:F164)</f>
        <v>457.08004000000005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36">
        <v>495</v>
      </c>
      <c r="D168" s="39">
        <v>2608</v>
      </c>
      <c r="E168" s="36">
        <v>155</v>
      </c>
      <c r="F168" s="39">
        <v>655</v>
      </c>
      <c r="G168" s="36">
        <f>SUM(C168:F168)</f>
        <v>3913</v>
      </c>
    </row>
    <row r="169" spans="2:7" ht="15">
      <c r="B169" s="38" t="s">
        <v>66</v>
      </c>
      <c r="C169" s="13">
        <v>12.375</v>
      </c>
      <c r="D169" s="13">
        <v>33.749568</v>
      </c>
      <c r="E169" s="13">
        <v>3.1</v>
      </c>
      <c r="F169" s="13">
        <v>18.63</v>
      </c>
      <c r="G169" s="13">
        <f>SUM(C169:F169)</f>
        <v>67.854568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36">
        <v>1921</v>
      </c>
      <c r="D172" s="39">
        <v>1030</v>
      </c>
      <c r="E172" s="36">
        <v>399</v>
      </c>
      <c r="F172" s="39">
        <v>737</v>
      </c>
      <c r="G172" s="36">
        <f>SUM(C172:F172)</f>
        <v>4087</v>
      </c>
    </row>
    <row r="173" spans="2:7" ht="15">
      <c r="B173" s="38" t="s">
        <v>66</v>
      </c>
      <c r="C173" s="13">
        <v>42.262</v>
      </c>
      <c r="D173" s="13">
        <v>21.627</v>
      </c>
      <c r="E173" s="13">
        <v>7.985</v>
      </c>
      <c r="F173" s="13">
        <v>12.8015</v>
      </c>
      <c r="G173" s="13">
        <f>SUM(C173:F173)</f>
        <v>84.6755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39">
        <v>202</v>
      </c>
      <c r="D176" s="39">
        <v>290</v>
      </c>
      <c r="E176" s="36">
        <v>200</v>
      </c>
      <c r="F176" s="39">
        <v>49</v>
      </c>
      <c r="G176" s="36">
        <f>SUM(C176:F176)</f>
        <v>741</v>
      </c>
    </row>
    <row r="177" spans="2:7" ht="15">
      <c r="B177" s="38" t="s">
        <v>66</v>
      </c>
      <c r="C177" s="13">
        <v>14.14</v>
      </c>
      <c r="D177" s="13">
        <v>23.2</v>
      </c>
      <c r="E177" s="13">
        <v>11.08464</v>
      </c>
      <c r="F177" s="13">
        <v>4.7</v>
      </c>
      <c r="G177" s="13">
        <f>SUM(C177:F177)</f>
        <v>53.12464000000001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39">
        <v>374</v>
      </c>
      <c r="D180" s="39">
        <v>26</v>
      </c>
      <c r="E180" s="29">
        <v>0</v>
      </c>
      <c r="F180" s="39">
        <v>0</v>
      </c>
      <c r="G180" s="36">
        <f>SUM(C180:F180)</f>
        <v>400</v>
      </c>
    </row>
    <row r="181" spans="2:7" ht="15">
      <c r="B181" s="38" t="s">
        <v>66</v>
      </c>
      <c r="C181" s="13">
        <v>11.5</v>
      </c>
      <c r="D181" s="13">
        <v>1.3906100000000001</v>
      </c>
      <c r="E181" s="29">
        <v>0</v>
      </c>
      <c r="F181" s="13">
        <v>0</v>
      </c>
      <c r="G181" s="13">
        <f>SUM(C181:F181)</f>
        <v>12.89061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23">
        <v>2992</v>
      </c>
      <c r="D184" s="23">
        <v>3954</v>
      </c>
      <c r="E184" s="23">
        <v>754</v>
      </c>
      <c r="F184" s="23">
        <f>+F168+F172+F176+F180</f>
        <v>1441</v>
      </c>
      <c r="G184" s="23">
        <f>SUM(C184:F184)</f>
        <v>9141</v>
      </c>
    </row>
    <row r="185" spans="2:7" ht="15">
      <c r="B185" s="22" t="s">
        <v>78</v>
      </c>
      <c r="C185" s="26">
        <v>80.277</v>
      </c>
      <c r="D185" s="26">
        <v>79.96717799999999</v>
      </c>
      <c r="E185" s="26">
        <v>22.16964</v>
      </c>
      <c r="F185" s="26">
        <f>+F169+F173+F177+F181</f>
        <v>36.1315</v>
      </c>
      <c r="G185" s="26">
        <f>SUM(C185:F185)</f>
        <v>218.545318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36">
        <v>757</v>
      </c>
      <c r="D188" s="39">
        <v>3242</v>
      </c>
      <c r="E188" s="36">
        <v>57</v>
      </c>
      <c r="F188" s="45">
        <v>26325</v>
      </c>
      <c r="G188" s="36">
        <f>SUM(C188:F188)</f>
        <v>30381</v>
      </c>
    </row>
    <row r="189" spans="2:7" ht="15">
      <c r="B189" s="18" t="s">
        <v>93</v>
      </c>
      <c r="C189" s="13">
        <v>5.241452</v>
      </c>
      <c r="D189" s="13">
        <v>75.21672</v>
      </c>
      <c r="E189" s="13">
        <v>2.3</v>
      </c>
      <c r="F189" s="13">
        <v>179.838093</v>
      </c>
      <c r="G189" s="13">
        <f>SUM(C189:F189)</f>
        <v>262.59626499999996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37">
        <v>7987</v>
      </c>
      <c r="D192" s="37">
        <v>44787</v>
      </c>
      <c r="E192" s="37">
        <v>5072</v>
      </c>
      <c r="F192" s="37">
        <f>+F188+F184+F163+F159</f>
        <v>52948</v>
      </c>
      <c r="G192" s="37">
        <f>SUM(C192:F192)</f>
        <v>110794</v>
      </c>
    </row>
    <row r="193" spans="2:7" ht="15">
      <c r="B193" s="22" t="s">
        <v>95</v>
      </c>
      <c r="C193" s="26">
        <v>186.89455999999998</v>
      </c>
      <c r="D193" s="26">
        <v>372.40974500000004</v>
      </c>
      <c r="E193" s="26">
        <v>66.32638</v>
      </c>
      <c r="F193" s="26">
        <f>+F189+F185+F164+F160</f>
        <v>363.08568599999995</v>
      </c>
      <c r="G193" s="26">
        <f>SUM(C193:F193)</f>
        <v>988.716371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62">
      <selection activeCell="F184" sqref="F184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56551</v>
      </c>
      <c r="D6" s="16">
        <v>8446</v>
      </c>
      <c r="E6" s="16">
        <v>10195</v>
      </c>
      <c r="F6" s="16">
        <v>10409</v>
      </c>
      <c r="G6" s="16">
        <f>+F6+E6+D6+C6</f>
        <v>85601</v>
      </c>
    </row>
    <row r="7" spans="2:7" ht="15">
      <c r="B7" s="38" t="s">
        <v>5</v>
      </c>
      <c r="C7" s="161">
        <v>523</v>
      </c>
      <c r="D7" s="16">
        <v>226</v>
      </c>
      <c r="E7" s="16">
        <v>11</v>
      </c>
      <c r="F7" s="16">
        <v>121</v>
      </c>
      <c r="G7" s="16">
        <f>+F7+E7+D7+C7</f>
        <v>881</v>
      </c>
    </row>
    <row r="8" spans="2:7" ht="15">
      <c r="B8" s="22" t="s">
        <v>6</v>
      </c>
      <c r="C8" s="31">
        <v>57074</v>
      </c>
      <c r="D8" s="31">
        <v>8672</v>
      </c>
      <c r="E8" s="31">
        <v>10206</v>
      </c>
      <c r="F8" s="31">
        <v>10530</v>
      </c>
      <c r="G8" s="31">
        <f>+F8+E8+D8+C8</f>
        <v>86482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57">
        <v>1000981</v>
      </c>
      <c r="D12" s="16">
        <v>154508</v>
      </c>
      <c r="E12" s="137">
        <v>59441</v>
      </c>
      <c r="F12" s="21">
        <v>0</v>
      </c>
      <c r="G12" s="21">
        <f>SUM(C12:F12)</f>
        <v>1214930</v>
      </c>
    </row>
    <row r="13" spans="2:7" ht="15">
      <c r="B13" s="20" t="s">
        <v>8</v>
      </c>
      <c r="C13" s="157">
        <v>2181028</v>
      </c>
      <c r="D13" s="16">
        <v>500905</v>
      </c>
      <c r="E13" s="137">
        <v>229852</v>
      </c>
      <c r="F13" s="21">
        <v>0</v>
      </c>
      <c r="G13" s="21">
        <f>SUM(C13:F13)</f>
        <v>2911785</v>
      </c>
    </row>
    <row r="14" spans="2:7" ht="15">
      <c r="B14" s="22" t="s">
        <v>7</v>
      </c>
      <c r="C14" s="158">
        <v>3182009</v>
      </c>
      <c r="D14" s="23">
        <v>930881</v>
      </c>
      <c r="E14" s="23">
        <v>289293</v>
      </c>
      <c r="F14" s="23">
        <v>340991</v>
      </c>
      <c r="G14" s="23">
        <f>SUM(C14:F14)</f>
        <v>4743174</v>
      </c>
    </row>
    <row r="15" spans="2:7" ht="15">
      <c r="B15" s="22" t="s">
        <v>89</v>
      </c>
      <c r="C15" s="158">
        <v>426998</v>
      </c>
      <c r="D15" s="23">
        <v>133071</v>
      </c>
      <c r="E15" s="23">
        <v>2730</v>
      </c>
      <c r="F15" s="23">
        <v>76544</v>
      </c>
      <c r="G15" s="23">
        <f>SUM(C15:F15)</f>
        <v>639343</v>
      </c>
    </row>
    <row r="16" spans="2:7" ht="15">
      <c r="B16" s="22" t="s">
        <v>33</v>
      </c>
      <c r="C16" s="158">
        <v>3609007</v>
      </c>
      <c r="D16" s="23">
        <v>1063952</v>
      </c>
      <c r="E16" s="23">
        <v>292023</v>
      </c>
      <c r="F16" s="23">
        <f>SUM(F12:F15)</f>
        <v>417535</v>
      </c>
      <c r="G16" s="23">
        <f>SUM(C16:F16)</f>
        <v>5382517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152">
        <v>3933</v>
      </c>
      <c r="D19" s="45">
        <v>2603</v>
      </c>
      <c r="E19" s="29">
        <v>0</v>
      </c>
      <c r="F19" s="29">
        <v>0</v>
      </c>
      <c r="G19" s="29">
        <f>SUM(C19:F19)</f>
        <v>6536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158">
        <v>3612940</v>
      </c>
      <c r="D21" s="23">
        <v>1066555</v>
      </c>
      <c r="E21" s="23">
        <f>+E19+E16</f>
        <v>292023</v>
      </c>
      <c r="F21" s="23">
        <v>417535</v>
      </c>
      <c r="G21" s="23">
        <f>SUM(C21:F21)</f>
        <v>5389053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156">
        <v>423236</v>
      </c>
      <c r="D24" s="23">
        <v>241877</v>
      </c>
      <c r="E24" s="132">
        <v>137073</v>
      </c>
      <c r="F24" s="23">
        <v>652254</v>
      </c>
      <c r="G24" s="23">
        <f>SUM(C24:F24)</f>
        <v>1454440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v>4036176</v>
      </c>
      <c r="D27" s="23">
        <v>1308432</v>
      </c>
      <c r="E27" s="23">
        <v>429096</v>
      </c>
      <c r="F27" s="23">
        <v>1069789</v>
      </c>
      <c r="G27" s="23">
        <f>SUM(C27:F27)</f>
        <v>6843493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159">
        <v>1344551</v>
      </c>
      <c r="D30" s="47">
        <v>240620</v>
      </c>
      <c r="E30" s="48">
        <v>101827</v>
      </c>
      <c r="F30" s="47">
        <v>213873</v>
      </c>
      <c r="G30" s="47">
        <f>SUM(C30:F30)</f>
        <v>1900871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47">
        <v>2861757631230</v>
      </c>
      <c r="D33" s="47">
        <v>510978749305</v>
      </c>
      <c r="E33" s="138">
        <v>220464751113</v>
      </c>
      <c r="F33" s="47">
        <v>244266540648</v>
      </c>
      <c r="G33" s="47">
        <f>SUM(C33:F33)</f>
        <v>3837467672296</v>
      </c>
    </row>
    <row r="34" spans="2:7" ht="15">
      <c r="B34" s="38" t="s">
        <v>102</v>
      </c>
      <c r="C34" s="47">
        <v>116320968190</v>
      </c>
      <c r="D34" s="47">
        <f>186787.4386471*D24</f>
        <v>45179585297.64461</v>
      </c>
      <c r="E34" s="138">
        <v>25116376200</v>
      </c>
      <c r="F34" s="47">
        <v>90124706818</v>
      </c>
      <c r="G34" s="47">
        <f>SUM(C34:F34)</f>
        <v>276741636505.6446</v>
      </c>
    </row>
    <row r="35" spans="2:7" ht="15">
      <c r="B35" s="22" t="s">
        <v>103</v>
      </c>
      <c r="C35" s="23">
        <v>2978078599420</v>
      </c>
      <c r="D35" s="23">
        <v>510978936092.43866</v>
      </c>
      <c r="E35" s="23">
        <v>245581127313</v>
      </c>
      <c r="F35" s="23">
        <v>334391247466</v>
      </c>
      <c r="G35" s="23">
        <f>SUM(C35:F35)</f>
        <v>4069029910291.4385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45">
        <v>340566</v>
      </c>
      <c r="D39" s="45">
        <v>149972</v>
      </c>
      <c r="E39" s="48">
        <v>57764</v>
      </c>
      <c r="F39" s="45">
        <v>65192</v>
      </c>
      <c r="G39" s="45">
        <f>SUM(C39:F39)</f>
        <v>613494</v>
      </c>
      <c r="H39" s="9"/>
      <c r="I39" s="9"/>
    </row>
    <row r="40" spans="2:9" ht="15">
      <c r="B40" s="38" t="s">
        <v>16</v>
      </c>
      <c r="C40" s="45">
        <v>1926.063821</v>
      </c>
      <c r="D40" s="43">
        <v>761.932368</v>
      </c>
      <c r="E40" s="48">
        <v>324</v>
      </c>
      <c r="F40" s="13">
        <v>337.93</v>
      </c>
      <c r="G40" s="13">
        <f>SUM(C40:F40)</f>
        <v>3349.926189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45">
        <v>87</v>
      </c>
      <c r="D43" s="45">
        <v>22</v>
      </c>
      <c r="E43" s="18">
        <v>50</v>
      </c>
      <c r="F43" s="45">
        <v>16</v>
      </c>
      <c r="G43" s="45">
        <f>SUM(C43:F43)</f>
        <v>175</v>
      </c>
      <c r="H43" s="9"/>
      <c r="I43" s="9"/>
    </row>
    <row r="44" spans="2:9" ht="15">
      <c r="B44" s="38" t="s">
        <v>19</v>
      </c>
      <c r="C44" s="13">
        <v>0.99813</v>
      </c>
      <c r="D44" s="136">
        <v>0.406688</v>
      </c>
      <c r="E44" s="136">
        <v>0.6</v>
      </c>
      <c r="F44" s="45">
        <v>0.188794</v>
      </c>
      <c r="G44" s="13">
        <f>SUM(C44:F44)</f>
        <v>2.193612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47">
        <v>125872</v>
      </c>
      <c r="D47" s="47">
        <v>62510</v>
      </c>
      <c r="E47" s="138">
        <v>12839</v>
      </c>
      <c r="F47" s="47">
        <v>39643</v>
      </c>
      <c r="G47" s="47">
        <f>SUM(C47:F47)</f>
        <v>240864</v>
      </c>
      <c r="H47" s="9"/>
      <c r="I47" s="9"/>
    </row>
    <row r="48" spans="2:9" ht="15">
      <c r="B48" s="38" t="s">
        <v>22</v>
      </c>
      <c r="C48" s="45">
        <v>57381.301986</v>
      </c>
      <c r="D48" s="45">
        <v>15503.506679</v>
      </c>
      <c r="E48" s="140">
        <v>5561.355944</v>
      </c>
      <c r="F48" s="45">
        <v>4497.57</v>
      </c>
      <c r="G48" s="13">
        <f>SUM(C48:F48)</f>
        <v>82943.734609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47">
        <v>124423</v>
      </c>
      <c r="D54" s="47">
        <v>7124</v>
      </c>
      <c r="E54" s="47">
        <v>2938</v>
      </c>
      <c r="F54" s="47">
        <v>4166</v>
      </c>
      <c r="G54" s="47">
        <f aca="true" t="shared" si="0" ref="G54:G70">SUM(C54:F54)</f>
        <v>138651</v>
      </c>
    </row>
    <row r="55" spans="2:7" ht="15">
      <c r="B55" s="38" t="s">
        <v>25</v>
      </c>
      <c r="C55" s="47">
        <v>50012.440906</v>
      </c>
      <c r="D55" s="47">
        <v>13975.484485</v>
      </c>
      <c r="E55" s="47">
        <v>5584.72161</v>
      </c>
      <c r="F55" s="47">
        <v>9884</v>
      </c>
      <c r="G55" s="47">
        <f t="shared" si="0"/>
        <v>79456.647001</v>
      </c>
    </row>
    <row r="56" spans="2:7" ht="15">
      <c r="B56" s="38" t="s">
        <v>26</v>
      </c>
      <c r="C56" s="45">
        <v>9.72794419038281</v>
      </c>
      <c r="D56" s="47">
        <v>41.00909158230761</v>
      </c>
      <c r="E56" s="47">
        <v>29</v>
      </c>
      <c r="F56" s="47">
        <v>31</v>
      </c>
      <c r="G56" s="47">
        <f>AVERAGE(C56:F56)</f>
        <v>27.684258943172605</v>
      </c>
    </row>
    <row r="57" spans="2:7" ht="15">
      <c r="B57" s="38" t="s">
        <v>27</v>
      </c>
      <c r="C57" s="45">
        <v>755950</v>
      </c>
      <c r="D57" s="47">
        <v>193287</v>
      </c>
      <c r="E57" s="47">
        <v>63616</v>
      </c>
      <c r="F57" s="47">
        <v>94394</v>
      </c>
      <c r="G57" s="47">
        <f t="shared" si="0"/>
        <v>1107247</v>
      </c>
    </row>
    <row r="58" spans="2:7" ht="15">
      <c r="B58" s="38" t="s">
        <v>107</v>
      </c>
      <c r="C58" s="47">
        <v>1403709.560903</v>
      </c>
      <c r="D58" s="45">
        <v>324557.956742</v>
      </c>
      <c r="E58" s="47">
        <v>94425.680708</v>
      </c>
      <c r="F58" s="47">
        <v>165165</v>
      </c>
      <c r="G58" s="13">
        <f t="shared" si="0"/>
        <v>1987858.198353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24">
        <v>0</v>
      </c>
      <c r="D60" s="18">
        <v>0</v>
      </c>
      <c r="E60" s="24">
        <v>0</v>
      </c>
      <c r="F60" s="24">
        <v>0</v>
      </c>
      <c r="G60" s="47">
        <f t="shared" si="0"/>
        <v>0</v>
      </c>
    </row>
    <row r="61" spans="2:7" ht="15">
      <c r="B61" s="38" t="s">
        <v>25</v>
      </c>
      <c r="C61" s="24">
        <v>0</v>
      </c>
      <c r="D61" s="30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24">
        <v>0</v>
      </c>
      <c r="D62" s="30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24">
        <v>0</v>
      </c>
      <c r="D63" s="45">
        <v>0</v>
      </c>
      <c r="E63" s="24">
        <v>0</v>
      </c>
      <c r="F63" s="24">
        <v>0</v>
      </c>
      <c r="G63" s="47">
        <f t="shared" si="0"/>
        <v>0</v>
      </c>
    </row>
    <row r="64" spans="2:7" ht="15">
      <c r="B64" s="38" t="s">
        <v>107</v>
      </c>
      <c r="C64" s="24">
        <v>0</v>
      </c>
      <c r="D64" s="45">
        <v>0</v>
      </c>
      <c r="E64" s="24">
        <v>0</v>
      </c>
      <c r="F64" s="24">
        <v>0</v>
      </c>
      <c r="G64" s="46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47">
        <v>7542</v>
      </c>
      <c r="D66" s="45">
        <v>3854</v>
      </c>
      <c r="E66" s="45">
        <v>2991</v>
      </c>
      <c r="F66" s="45">
        <v>11991</v>
      </c>
      <c r="G66" s="45">
        <f t="shared" si="0"/>
        <v>26378</v>
      </c>
    </row>
    <row r="67" spans="2:7" ht="15">
      <c r="B67" s="38" t="s">
        <v>25</v>
      </c>
      <c r="C67" s="47">
        <v>3191.440132</v>
      </c>
      <c r="D67" s="45">
        <v>4304.818</v>
      </c>
      <c r="E67" s="45">
        <v>2995.768045</v>
      </c>
      <c r="F67" s="45">
        <v>10624</v>
      </c>
      <c r="G67" s="45">
        <f t="shared" si="0"/>
        <v>21116.026177</v>
      </c>
    </row>
    <row r="68" spans="2:7" ht="15">
      <c r="B68" s="38" t="s">
        <v>26</v>
      </c>
      <c r="C68" s="47">
        <v>29.356271546009</v>
      </c>
      <c r="D68" s="45">
        <v>53.7266163</v>
      </c>
      <c r="E68" s="45">
        <v>43</v>
      </c>
      <c r="F68" s="45">
        <v>41</v>
      </c>
      <c r="G68" s="45">
        <f>AVERAGE(C68:F68)</f>
        <v>41.77072196150225</v>
      </c>
    </row>
    <row r="69" spans="2:7" ht="15">
      <c r="B69" s="38" t="s">
        <v>27</v>
      </c>
      <c r="C69" s="45">
        <v>137132</v>
      </c>
      <c r="D69" s="45">
        <v>104317</v>
      </c>
      <c r="E69" s="45">
        <v>59562</v>
      </c>
      <c r="F69" s="45">
        <v>285111</v>
      </c>
      <c r="G69" s="45">
        <f t="shared" si="0"/>
        <v>586122</v>
      </c>
    </row>
    <row r="70" spans="2:7" ht="15">
      <c r="B70" s="38" t="s">
        <v>107</v>
      </c>
      <c r="C70" s="47">
        <v>99870.014573</v>
      </c>
      <c r="D70" s="47">
        <v>80837.669105</v>
      </c>
      <c r="E70" s="45">
        <v>42716.79375</v>
      </c>
      <c r="F70" s="45">
        <v>172410</v>
      </c>
      <c r="G70" s="46">
        <f t="shared" si="0"/>
        <v>395834.477428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3">
        <v>131965</v>
      </c>
      <c r="D72" s="23">
        <v>10978</v>
      </c>
      <c r="E72" s="23">
        <v>5929</v>
      </c>
      <c r="F72" s="23">
        <v>16157</v>
      </c>
      <c r="G72" s="23">
        <f>SUM(C72:F72)</f>
        <v>165029</v>
      </c>
    </row>
    <row r="73" spans="2:7" ht="15">
      <c r="B73" s="22" t="s">
        <v>25</v>
      </c>
      <c r="C73" s="23">
        <v>53203.88103800001</v>
      </c>
      <c r="D73" s="23">
        <v>18280.302485</v>
      </c>
      <c r="E73" s="23">
        <v>8580.489655</v>
      </c>
      <c r="F73" s="23">
        <v>20508</v>
      </c>
      <c r="G73" s="26">
        <f>SUM(C73:F73)</f>
        <v>100572.67317800001</v>
      </c>
    </row>
    <row r="74" spans="2:7" ht="15">
      <c r="B74" s="22" t="s">
        <v>26</v>
      </c>
      <c r="C74" s="23">
        <v>19.542107868195906</v>
      </c>
      <c r="D74" s="23">
        <v>31.57856929410254</v>
      </c>
      <c r="E74" s="23">
        <v>36</v>
      </c>
      <c r="F74" s="23">
        <v>36</v>
      </c>
      <c r="G74" s="23">
        <f>AVERAGE(C74:F74)</f>
        <v>30.780169290574612</v>
      </c>
    </row>
    <row r="75" spans="2:7" ht="15">
      <c r="B75" s="22" t="s">
        <v>27</v>
      </c>
      <c r="C75" s="23">
        <v>893082</v>
      </c>
      <c r="D75" s="23">
        <v>297604</v>
      </c>
      <c r="E75" s="23">
        <v>123178</v>
      </c>
      <c r="F75" s="23">
        <v>379505</v>
      </c>
      <c r="G75" s="23">
        <f>SUM(C75:F75)</f>
        <v>1693369</v>
      </c>
    </row>
    <row r="76" spans="2:7" ht="15">
      <c r="B76" s="22" t="s">
        <v>107</v>
      </c>
      <c r="C76" s="23">
        <v>1503579.5754759999</v>
      </c>
      <c r="D76" s="23">
        <v>405395.625847</v>
      </c>
      <c r="E76" s="23">
        <v>137142.47445799998</v>
      </c>
      <c r="F76" s="23">
        <v>337575</v>
      </c>
      <c r="G76" s="26">
        <f>SUM(C76:F76)</f>
        <v>2383692.6757809995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24">
        <v>0</v>
      </c>
      <c r="D80" s="24">
        <v>0</v>
      </c>
      <c r="E80" s="24">
        <v>0</v>
      </c>
      <c r="F80" s="24">
        <v>0</v>
      </c>
      <c r="G80" s="24">
        <f>SUM(C80:F80)</f>
        <v>0</v>
      </c>
    </row>
    <row r="81" spans="2:7" ht="15">
      <c r="B81" s="38" t="s">
        <v>25</v>
      </c>
      <c r="C81" s="30">
        <v>0</v>
      </c>
      <c r="D81" s="24">
        <v>0</v>
      </c>
      <c r="E81" s="24">
        <v>0</v>
      </c>
      <c r="F81" s="30">
        <v>0</v>
      </c>
      <c r="G81" s="30">
        <f>SUM(C81:F81)</f>
        <v>0</v>
      </c>
    </row>
    <row r="82" spans="2:7" ht="15">
      <c r="B82" s="38" t="s">
        <v>26</v>
      </c>
      <c r="C82" s="30">
        <v>0</v>
      </c>
      <c r="D82" s="24">
        <v>0</v>
      </c>
      <c r="E82" s="24">
        <v>0</v>
      </c>
      <c r="F82" s="30">
        <v>0</v>
      </c>
      <c r="G82" s="30">
        <f>AVERAGE(C82:F82)</f>
        <v>0</v>
      </c>
    </row>
    <row r="83" spans="2:7" ht="15">
      <c r="B83" s="38" t="s">
        <v>27</v>
      </c>
      <c r="C83" s="30">
        <v>1138</v>
      </c>
      <c r="D83" s="30">
        <v>143</v>
      </c>
      <c r="E83" s="134">
        <v>7</v>
      </c>
      <c r="F83" s="30">
        <v>121</v>
      </c>
      <c r="G83" s="30">
        <f>SUM(C83:F83)</f>
        <v>1409</v>
      </c>
    </row>
    <row r="84" spans="2:7" ht="15">
      <c r="B84" s="38" t="s">
        <v>107</v>
      </c>
      <c r="C84" s="45">
        <v>22536.346985</v>
      </c>
      <c r="D84" s="45">
        <v>1657.844989</v>
      </c>
      <c r="E84" s="134">
        <v>87</v>
      </c>
      <c r="F84" s="45">
        <v>2103.95</v>
      </c>
      <c r="G84" s="13">
        <f>SUM(C84:F84)</f>
        <v>26385.141974000002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24">
        <v>0</v>
      </c>
      <c r="D86" s="38">
        <v>0</v>
      </c>
      <c r="E86" s="24">
        <v>0</v>
      </c>
      <c r="F86" s="30">
        <v>0</v>
      </c>
      <c r="G86" s="45">
        <f>SUM(C86:F86)</f>
        <v>0</v>
      </c>
    </row>
    <row r="87" spans="2:7" ht="15">
      <c r="B87" s="38" t="s">
        <v>25</v>
      </c>
      <c r="C87" s="24">
        <v>0</v>
      </c>
      <c r="D87" s="38">
        <v>0</v>
      </c>
      <c r="E87" s="24">
        <v>0</v>
      </c>
      <c r="F87" s="30">
        <v>0</v>
      </c>
      <c r="G87" s="45">
        <f>SUM(C87:F87)</f>
        <v>0</v>
      </c>
    </row>
    <row r="88" spans="2:7" ht="15">
      <c r="B88" s="38" t="s">
        <v>26</v>
      </c>
      <c r="C88" s="24">
        <v>0</v>
      </c>
      <c r="D88" s="38">
        <v>0</v>
      </c>
      <c r="E88" s="24">
        <v>0</v>
      </c>
      <c r="F88" s="30">
        <v>0</v>
      </c>
      <c r="G88" s="45">
        <f>AVERAGE(C88:F88)</f>
        <v>0</v>
      </c>
    </row>
    <row r="89" spans="2:7" ht="15">
      <c r="B89" s="38" t="s">
        <v>27</v>
      </c>
      <c r="C89" s="24">
        <v>0</v>
      </c>
      <c r="D89" s="38">
        <v>0</v>
      </c>
      <c r="E89" s="24">
        <v>0</v>
      </c>
      <c r="F89" s="30">
        <v>0</v>
      </c>
      <c r="G89" s="45">
        <f>SUM(C89:F89)</f>
        <v>0</v>
      </c>
    </row>
    <row r="90" spans="2:7" ht="15">
      <c r="B90" s="38" t="s">
        <v>107</v>
      </c>
      <c r="C90" s="24">
        <v>0</v>
      </c>
      <c r="D90" s="38">
        <v>0</v>
      </c>
      <c r="E90" s="24">
        <v>0</v>
      </c>
      <c r="F90" s="30">
        <v>0</v>
      </c>
      <c r="G90" s="45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38">
        <v>0</v>
      </c>
      <c r="D92" s="24">
        <v>0</v>
      </c>
      <c r="E92" s="24">
        <v>0</v>
      </c>
      <c r="F92" s="30">
        <v>0</v>
      </c>
      <c r="G92" s="45">
        <f>SUM(C92:F92)</f>
        <v>0</v>
      </c>
    </row>
    <row r="93" spans="2:7" ht="15">
      <c r="B93" s="38" t="s">
        <v>25</v>
      </c>
      <c r="C93" s="35">
        <v>0</v>
      </c>
      <c r="D93" s="24">
        <v>0</v>
      </c>
      <c r="E93" s="24">
        <v>0</v>
      </c>
      <c r="F93" s="30">
        <v>0</v>
      </c>
      <c r="G93" s="45">
        <f>SUM(C93:F93)</f>
        <v>0</v>
      </c>
    </row>
    <row r="94" spans="2:7" ht="15">
      <c r="B94" s="38" t="s">
        <v>26</v>
      </c>
      <c r="C94" s="41">
        <v>0</v>
      </c>
      <c r="D94" s="24">
        <v>0</v>
      </c>
      <c r="E94" s="24">
        <v>0</v>
      </c>
      <c r="F94" s="30">
        <v>0</v>
      </c>
      <c r="G94" s="45">
        <f>AVERAGE(C94:F94)</f>
        <v>0</v>
      </c>
    </row>
    <row r="95" spans="2:7" ht="15">
      <c r="B95" s="38" t="s">
        <v>27</v>
      </c>
      <c r="C95" s="41">
        <v>13</v>
      </c>
      <c r="D95" s="24">
        <v>0</v>
      </c>
      <c r="E95" s="24">
        <v>0</v>
      </c>
      <c r="F95" s="30">
        <v>9</v>
      </c>
      <c r="G95" s="45">
        <f>SUM(C95:F95)</f>
        <v>22</v>
      </c>
    </row>
    <row r="96" spans="2:7" ht="15">
      <c r="B96" s="38" t="s">
        <v>107</v>
      </c>
      <c r="C96" s="45">
        <v>196.778982</v>
      </c>
      <c r="D96" s="24">
        <v>0</v>
      </c>
      <c r="E96" s="24">
        <v>0</v>
      </c>
      <c r="F96" s="30">
        <v>122</v>
      </c>
      <c r="G96" s="13">
        <f>SUM(C96:F96)</f>
        <v>318.77898200000004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v>0</v>
      </c>
      <c r="D98" s="22">
        <v>0</v>
      </c>
      <c r="E98" s="23">
        <v>0</v>
      </c>
      <c r="F98" s="25">
        <v>0</v>
      </c>
      <c r="G98" s="23">
        <f>SUM(C98:F98)</f>
        <v>0</v>
      </c>
    </row>
    <row r="99" spans="2:7" ht="15">
      <c r="B99" s="22" t="s">
        <v>25</v>
      </c>
      <c r="C99" s="23">
        <v>0</v>
      </c>
      <c r="D99" s="22">
        <v>0</v>
      </c>
      <c r="E99" s="23">
        <v>0</v>
      </c>
      <c r="F99" s="25">
        <v>0</v>
      </c>
      <c r="G99" s="26">
        <f>SUM(C99:F99)</f>
        <v>0</v>
      </c>
    </row>
    <row r="100" spans="2:7" ht="15">
      <c r="B100" s="22" t="s">
        <v>26</v>
      </c>
      <c r="C100" s="23">
        <v>0</v>
      </c>
      <c r="D100" s="22">
        <v>0</v>
      </c>
      <c r="E100" s="23">
        <v>0</v>
      </c>
      <c r="F100" s="25">
        <v>0</v>
      </c>
      <c r="G100" s="23">
        <f>AVERAGE(C100:F100)</f>
        <v>0</v>
      </c>
    </row>
    <row r="101" spans="2:7" ht="15">
      <c r="B101" s="22" t="s">
        <v>27</v>
      </c>
      <c r="C101" s="23">
        <v>1151</v>
      </c>
      <c r="D101" s="22">
        <v>143</v>
      </c>
      <c r="E101" s="23">
        <v>7</v>
      </c>
      <c r="F101" s="25">
        <v>0</v>
      </c>
      <c r="G101" s="23">
        <f>SUM(C101:F101)</f>
        <v>1301</v>
      </c>
    </row>
    <row r="102" spans="2:7" ht="15">
      <c r="B102" s="22" t="s">
        <v>107</v>
      </c>
      <c r="C102" s="23">
        <v>22733.125967</v>
      </c>
      <c r="D102" s="23">
        <v>1657.844989</v>
      </c>
      <c r="E102" s="23">
        <v>87</v>
      </c>
      <c r="F102" s="25">
        <v>0</v>
      </c>
      <c r="G102" s="26">
        <f>SUM(C102:F102)</f>
        <v>24477.970956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7" ht="15">
      <c r="B105" s="185" t="s">
        <v>39</v>
      </c>
      <c r="C105" s="185"/>
      <c r="D105" s="185"/>
      <c r="E105" s="185"/>
      <c r="F105" s="185"/>
      <c r="G105" s="185"/>
    </row>
    <row r="106" spans="2:7" ht="15">
      <c r="B106" s="38" t="s">
        <v>36</v>
      </c>
      <c r="C106" s="17">
        <v>2.51500554126965</v>
      </c>
      <c r="D106" s="17">
        <v>2.5371631982475256</v>
      </c>
      <c r="E106" s="17">
        <v>2.48</v>
      </c>
      <c r="F106" s="143">
        <v>0.0189</v>
      </c>
      <c r="G106" s="17">
        <f>AVERAGE(C106:F106)</f>
        <v>1.8877671848792938</v>
      </c>
    </row>
    <row r="107" spans="2:7" ht="15">
      <c r="B107" s="38" t="s">
        <v>37</v>
      </c>
      <c r="C107" s="17">
        <v>2.32133304156359</v>
      </c>
      <c r="D107" s="17">
        <v>2.3996296296296338</v>
      </c>
      <c r="E107" s="46">
        <v>2.42</v>
      </c>
      <c r="F107" s="143">
        <v>0.0189</v>
      </c>
      <c r="G107" s="17">
        <f>AVERAGE(C107:F107)</f>
        <v>1.789965667798306</v>
      </c>
    </row>
    <row r="108" spans="2:7" ht="15">
      <c r="B108" s="38" t="s">
        <v>38</v>
      </c>
      <c r="C108" s="17">
        <v>2.06590657332778</v>
      </c>
      <c r="D108" s="17">
        <v>2.3001796407185746</v>
      </c>
      <c r="E108" s="17">
        <v>2.27</v>
      </c>
      <c r="F108" s="143">
        <v>0.0214</v>
      </c>
      <c r="G108" s="17">
        <f>AVERAGE(C108:F108)</f>
        <v>1.6643715535115886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17">
        <v>1.02558097801703</v>
      </c>
      <c r="D110" s="17">
        <v>1.5850000000000002</v>
      </c>
      <c r="E110" s="17">
        <v>1.57</v>
      </c>
      <c r="F110" s="143">
        <v>0.0089</v>
      </c>
      <c r="G110" s="17">
        <f>AVERAGE(C110:F110)</f>
        <v>1.0473702445042574</v>
      </c>
    </row>
    <row r="111" spans="2:7" ht="15">
      <c r="B111" s="38" t="s">
        <v>37</v>
      </c>
      <c r="C111" s="17">
        <v>1.37299221789879</v>
      </c>
      <c r="D111" s="17">
        <v>1.5838888888888876</v>
      </c>
      <c r="E111" s="17">
        <v>1.57</v>
      </c>
      <c r="F111" s="143">
        <v>0.0089</v>
      </c>
      <c r="G111" s="17">
        <f>AVERAGE(C111:F111)</f>
        <v>1.1339452766969194</v>
      </c>
    </row>
    <row r="112" spans="2:7" ht="15">
      <c r="B112" s="38" t="s">
        <v>38</v>
      </c>
      <c r="C112" s="17">
        <v>1.49590341382185</v>
      </c>
      <c r="D112" s="17">
        <v>1.5854085603112844</v>
      </c>
      <c r="E112" s="17">
        <v>1.57</v>
      </c>
      <c r="F112" s="143">
        <v>0.0156</v>
      </c>
      <c r="G112" s="17">
        <f>AVERAGE(C112:F112)</f>
        <v>1.1667279935332837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17">
        <v>1.67509284941939</v>
      </c>
      <c r="D115" s="17">
        <v>1.6415463917525748</v>
      </c>
      <c r="E115" s="46">
        <v>1.63</v>
      </c>
      <c r="F115" s="143">
        <v>0.0162</v>
      </c>
      <c r="G115" s="17">
        <f>AVERAGE(C115:F115)</f>
        <v>1.2407098102929912</v>
      </c>
    </row>
    <row r="116" spans="2:7" ht="15">
      <c r="B116" s="38" t="s">
        <v>37</v>
      </c>
      <c r="C116" s="17">
        <v>1.64469976372233</v>
      </c>
      <c r="D116" s="17">
        <v>1.6417475728155329</v>
      </c>
      <c r="E116" s="46">
        <v>1.63</v>
      </c>
      <c r="F116" s="143">
        <v>0.0162</v>
      </c>
      <c r="G116" s="17">
        <f>AVERAGE(C116:F116)</f>
        <v>1.2331618341344657</v>
      </c>
    </row>
    <row r="117" spans="2:7" ht="15">
      <c r="B117" s="38" t="s">
        <v>38</v>
      </c>
      <c r="C117" s="17">
        <v>1.60607066666696</v>
      </c>
      <c r="D117" s="17">
        <v>1.6415068493151368</v>
      </c>
      <c r="E117" s="46">
        <v>1.63</v>
      </c>
      <c r="F117" s="143">
        <v>0.0162</v>
      </c>
      <c r="G117" s="17">
        <f>AVERAGE(C117:F117)</f>
        <v>1.2234443789955243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17">
        <v>0.864</v>
      </c>
      <c r="D119" s="17">
        <v>1.6403448275862067</v>
      </c>
      <c r="E119" s="38">
        <v>0</v>
      </c>
      <c r="F119" s="143">
        <v>0.0088</v>
      </c>
      <c r="G119" s="17">
        <f>AVERAGE(C119:F119)</f>
        <v>0.6282862068965517</v>
      </c>
    </row>
    <row r="120" spans="2:7" ht="15">
      <c r="B120" s="38" t="s">
        <v>37</v>
      </c>
      <c r="C120" s="17">
        <v>0.988196721311475</v>
      </c>
      <c r="D120" s="17">
        <v>1.6403448275862067</v>
      </c>
      <c r="E120" s="38">
        <v>1.09</v>
      </c>
      <c r="F120" s="143">
        <v>0.0088</v>
      </c>
      <c r="G120" s="17">
        <f>AVERAGE(C120:F120)</f>
        <v>0.9318353872244205</v>
      </c>
    </row>
    <row r="121" spans="2:7" ht="15">
      <c r="B121" s="38" t="s">
        <v>38</v>
      </c>
      <c r="C121" s="17">
        <v>0.998360128617366</v>
      </c>
      <c r="D121" s="17">
        <v>1.6403448275862067</v>
      </c>
      <c r="E121" s="17">
        <v>1.16</v>
      </c>
      <c r="F121" s="143">
        <v>0.0099</v>
      </c>
      <c r="G121" s="17">
        <f>AVERAGE(C121:F121)</f>
        <v>0.9521512390508933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17">
        <v>5.65122692395395</v>
      </c>
      <c r="D124" s="32">
        <v>0</v>
      </c>
      <c r="E124" s="24">
        <v>0</v>
      </c>
      <c r="F124" s="24">
        <v>0</v>
      </c>
      <c r="G124" s="46">
        <f>AVERAGE(C124:F124)</f>
        <v>1.4128067309884875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17">
        <v>2.00910316640319</v>
      </c>
      <c r="D126" s="17">
        <v>2.05743855</v>
      </c>
      <c r="E126" s="17">
        <v>2.160565</v>
      </c>
      <c r="F126" s="15">
        <v>0</v>
      </c>
      <c r="G126" s="46">
        <f>AVERAGE(C126:F126)</f>
        <v>1.5567766791007975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45">
        <v>350225</v>
      </c>
      <c r="D129" s="47">
        <v>38590</v>
      </c>
      <c r="E129" s="48">
        <v>8648</v>
      </c>
      <c r="F129" s="47">
        <v>1147</v>
      </c>
      <c r="G129" s="45">
        <f>SUM(C129:F129)</f>
        <v>398610</v>
      </c>
    </row>
    <row r="130" spans="2:7" ht="15">
      <c r="B130" s="38" t="s">
        <v>45</v>
      </c>
      <c r="C130" s="45">
        <v>183085.537488</v>
      </c>
      <c r="D130" s="45">
        <v>4298.310478</v>
      </c>
      <c r="E130" s="48">
        <v>1183</v>
      </c>
      <c r="F130" s="45">
        <v>1470</v>
      </c>
      <c r="G130" s="13">
        <f>SUM(C130:F130)</f>
        <v>190036.847966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40">
        <v>747573</v>
      </c>
      <c r="D133" s="47">
        <v>261339</v>
      </c>
      <c r="E133" s="138">
        <v>157235</v>
      </c>
      <c r="F133" s="45">
        <v>362605</v>
      </c>
      <c r="G133" s="45">
        <f>SUM(C133:F133)</f>
        <v>1528752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45">
        <v>0</v>
      </c>
      <c r="D137" s="45">
        <v>8036</v>
      </c>
      <c r="E137" s="45">
        <v>0</v>
      </c>
      <c r="F137" s="45">
        <v>15697</v>
      </c>
      <c r="G137" s="47">
        <f>SUM(C137:F137)</f>
        <v>23733</v>
      </c>
      <c r="H137" s="9"/>
      <c r="I137" s="9"/>
    </row>
    <row r="138" spans="2:9" ht="15">
      <c r="B138" s="38" t="s">
        <v>50</v>
      </c>
      <c r="C138" s="45">
        <v>0</v>
      </c>
      <c r="D138" s="45">
        <v>1499</v>
      </c>
      <c r="E138" s="45">
        <v>0</v>
      </c>
      <c r="F138" s="45">
        <v>303</v>
      </c>
      <c r="G138" s="47">
        <f>SUM(C138:F138)</f>
        <v>1802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45">
        <v>0</v>
      </c>
      <c r="D141" s="47">
        <v>0</v>
      </c>
      <c r="E141" s="45">
        <v>0</v>
      </c>
      <c r="F141" s="24">
        <v>0</v>
      </c>
      <c r="G141" s="47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18">
        <v>51</v>
      </c>
      <c r="D147" s="47">
        <v>199</v>
      </c>
      <c r="E147" s="38">
        <v>0</v>
      </c>
      <c r="F147" s="18">
        <v>1302</v>
      </c>
      <c r="G147" s="45">
        <f>SUM(C147:F147)</f>
        <v>1552</v>
      </c>
    </row>
    <row r="148" spans="2:7" ht="15">
      <c r="B148" s="38" t="s">
        <v>55</v>
      </c>
      <c r="C148" s="136">
        <v>1.071</v>
      </c>
      <c r="D148" s="45">
        <v>4.03641</v>
      </c>
      <c r="E148" s="68">
        <v>0</v>
      </c>
      <c r="F148" s="43">
        <v>14</v>
      </c>
      <c r="G148" s="13">
        <f>SUM(C148:F148)</f>
        <v>19.10741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47">
        <v>61</v>
      </c>
      <c r="E151" s="138">
        <v>68</v>
      </c>
      <c r="F151" s="34">
        <v>0</v>
      </c>
      <c r="G151" s="45">
        <f>SUM(C151:F151)</f>
        <v>129</v>
      </c>
      <c r="H151" s="27"/>
    </row>
    <row r="152" spans="2:8" ht="15">
      <c r="B152" s="38" t="s">
        <v>58</v>
      </c>
      <c r="C152" s="38">
        <v>0</v>
      </c>
      <c r="D152" s="47">
        <v>2.13</v>
      </c>
      <c r="E152" s="140">
        <v>1.426</v>
      </c>
      <c r="F152" s="34">
        <v>0</v>
      </c>
      <c r="G152" s="13">
        <f>SUM(C152:F152)</f>
        <v>3.556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47">
        <v>215</v>
      </c>
      <c r="E155" s="47">
        <v>0</v>
      </c>
      <c r="F155" s="34">
        <v>0</v>
      </c>
      <c r="G155" s="45">
        <f>SUM(C155:F155)</f>
        <v>215</v>
      </c>
      <c r="H155" s="27"/>
    </row>
    <row r="156" spans="2:8" ht="15">
      <c r="B156" s="38" t="s">
        <v>60</v>
      </c>
      <c r="C156" s="13">
        <v>0</v>
      </c>
      <c r="D156" s="45">
        <v>12.633955</v>
      </c>
      <c r="E156" s="69">
        <v>0</v>
      </c>
      <c r="F156" s="13">
        <v>0</v>
      </c>
      <c r="G156" s="13">
        <f>SUM(C156:F156)</f>
        <v>12.633955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23">
        <v>51</v>
      </c>
      <c r="D159" s="78">
        <v>475</v>
      </c>
      <c r="E159" s="132">
        <v>68</v>
      </c>
      <c r="F159" s="23">
        <v>1302</v>
      </c>
      <c r="G159" s="23">
        <f>SUM(C159:F159)</f>
        <v>1896</v>
      </c>
    </row>
    <row r="160" spans="2:7" ht="15">
      <c r="B160" s="22" t="s">
        <v>75</v>
      </c>
      <c r="C160" s="26">
        <v>1.071</v>
      </c>
      <c r="D160" s="78">
        <v>18.800365</v>
      </c>
      <c r="E160" s="150">
        <v>1.426</v>
      </c>
      <c r="F160" s="23">
        <v>14</v>
      </c>
      <c r="G160" s="26">
        <f>SUM(C160:F160)</f>
        <v>35.297365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18">
        <v>3333</v>
      </c>
      <c r="D163" s="47">
        <v>38384</v>
      </c>
      <c r="E163" s="48">
        <v>4524</v>
      </c>
      <c r="F163" s="45">
        <v>17996</v>
      </c>
      <c r="G163" s="45">
        <f>SUM(C163:F163)</f>
        <v>64237</v>
      </c>
    </row>
    <row r="164" spans="2:7" ht="15">
      <c r="B164" s="18" t="s">
        <v>60</v>
      </c>
      <c r="C164" s="136">
        <v>80.992326</v>
      </c>
      <c r="D164" s="45">
        <v>208.27536200000003</v>
      </c>
      <c r="E164" s="140">
        <v>44.473922</v>
      </c>
      <c r="F164" s="45">
        <v>119</v>
      </c>
      <c r="G164" s="13">
        <f>SUM(C164:F164)</f>
        <v>452.74161000000004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45">
        <v>329</v>
      </c>
      <c r="D168" s="47">
        <v>2046</v>
      </c>
      <c r="E168" s="45">
        <v>106</v>
      </c>
      <c r="F168" s="38">
        <v>491</v>
      </c>
      <c r="G168" s="45">
        <f>SUM(C168:F168)</f>
        <v>2972</v>
      </c>
    </row>
    <row r="169" spans="2:7" ht="15">
      <c r="B169" s="38" t="s">
        <v>66</v>
      </c>
      <c r="C169" s="155">
        <v>8.225</v>
      </c>
      <c r="D169" s="45">
        <v>37.994049</v>
      </c>
      <c r="E169" s="140">
        <v>2.12</v>
      </c>
      <c r="F169" s="45">
        <v>17</v>
      </c>
      <c r="G169" s="13">
        <f>SUM(C169:F169)</f>
        <v>65.33904899999999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45">
        <v>1627</v>
      </c>
      <c r="D172" s="47">
        <v>774</v>
      </c>
      <c r="E172" s="45">
        <v>222</v>
      </c>
      <c r="F172" s="38">
        <v>601</v>
      </c>
      <c r="G172" s="45">
        <f>SUM(C172:F172)</f>
        <v>3224</v>
      </c>
    </row>
    <row r="173" spans="2:7" ht="15">
      <c r="B173" s="38" t="s">
        <v>66</v>
      </c>
      <c r="C173" s="155">
        <v>35.794</v>
      </c>
      <c r="D173" s="45">
        <v>16.248</v>
      </c>
      <c r="E173" s="140">
        <v>5.55</v>
      </c>
      <c r="F173" s="45">
        <v>13</v>
      </c>
      <c r="G173" s="13">
        <f>SUM(C173:F173)</f>
        <v>70.592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47">
        <v>196</v>
      </c>
      <c r="D176" s="47">
        <v>318</v>
      </c>
      <c r="E176" s="45">
        <v>178</v>
      </c>
      <c r="F176" s="38">
        <v>48</v>
      </c>
      <c r="G176" s="45">
        <f>SUM(C176:F176)</f>
        <v>740</v>
      </c>
    </row>
    <row r="177" spans="2:7" ht="15">
      <c r="B177" s="38" t="s">
        <v>66</v>
      </c>
      <c r="C177" s="155">
        <v>13.72</v>
      </c>
      <c r="D177" s="45">
        <v>24.99</v>
      </c>
      <c r="E177" s="140">
        <v>10.281055</v>
      </c>
      <c r="F177" s="45">
        <v>5</v>
      </c>
      <c r="G177" s="13">
        <f>SUM(C177:F177)</f>
        <v>53.991055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47">
        <v>279</v>
      </c>
      <c r="D180" s="47">
        <v>11</v>
      </c>
      <c r="E180" s="29">
        <v>0</v>
      </c>
      <c r="F180" s="47">
        <v>0</v>
      </c>
      <c r="G180" s="45">
        <f>SUM(C180:F180)</f>
        <v>290</v>
      </c>
    </row>
    <row r="181" spans="2:7" ht="15">
      <c r="B181" s="38" t="s">
        <v>66</v>
      </c>
      <c r="C181" s="155">
        <v>8.655</v>
      </c>
      <c r="D181" s="47">
        <v>122.603803</v>
      </c>
      <c r="E181" s="29">
        <v>0</v>
      </c>
      <c r="F181" s="13">
        <v>0</v>
      </c>
      <c r="G181" s="13">
        <f>SUM(C181:F181)</f>
        <v>131.258803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23">
        <v>2431</v>
      </c>
      <c r="D184" s="78">
        <v>3149</v>
      </c>
      <c r="E184" s="23">
        <v>506</v>
      </c>
      <c r="F184" s="23">
        <f>+F168+F172+F176+F180</f>
        <v>1140</v>
      </c>
      <c r="G184" s="23">
        <f>SUM(C184:F184)</f>
        <v>7226</v>
      </c>
    </row>
    <row r="185" spans="2:7" ht="15">
      <c r="B185" s="22" t="s">
        <v>78</v>
      </c>
      <c r="C185" s="160">
        <v>66.394</v>
      </c>
      <c r="D185" s="78">
        <v>201.835852</v>
      </c>
      <c r="E185" s="141">
        <v>17.951055</v>
      </c>
      <c r="F185" s="23">
        <f>+F169+F173+F177+F181</f>
        <v>35</v>
      </c>
      <c r="G185" s="26">
        <f>SUM(C185:F185)</f>
        <v>321.180907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18">
        <v>632</v>
      </c>
      <c r="D188" s="47">
        <v>12128</v>
      </c>
      <c r="E188" s="48">
        <v>66</v>
      </c>
      <c r="F188" s="16">
        <v>20438</v>
      </c>
      <c r="G188" s="45">
        <f>SUM(C188:F188)</f>
        <v>33264</v>
      </c>
    </row>
    <row r="189" spans="2:7" ht="15">
      <c r="B189" s="18" t="s">
        <v>93</v>
      </c>
      <c r="C189" s="155">
        <v>4.984815</v>
      </c>
      <c r="D189" s="45">
        <v>282.87062899999995</v>
      </c>
      <c r="E189" s="140">
        <v>2.72</v>
      </c>
      <c r="F189" s="16">
        <v>168</v>
      </c>
      <c r="G189" s="13">
        <f>SUM(C189:F189)</f>
        <v>458.575444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23">
        <v>6447</v>
      </c>
      <c r="D192" s="78">
        <v>54136</v>
      </c>
      <c r="E192" s="82">
        <v>5164</v>
      </c>
      <c r="F192" s="23">
        <f>F159+F163+F184+F188</f>
        <v>40876</v>
      </c>
      <c r="G192" s="23">
        <f>SUM(C192:F192)</f>
        <v>106623</v>
      </c>
    </row>
    <row r="193" spans="2:7" ht="15">
      <c r="B193" s="22" t="s">
        <v>95</v>
      </c>
      <c r="C193" s="160">
        <v>153.442141</v>
      </c>
      <c r="D193" s="78">
        <v>711.7822080000001</v>
      </c>
      <c r="E193" s="142">
        <v>66.570977</v>
      </c>
      <c r="F193" s="26">
        <f>F160+F164+F185+F189</f>
        <v>336</v>
      </c>
      <c r="G193" s="26">
        <f>SUM(C193:F193)</f>
        <v>1267.795326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B163">
      <selection activeCell="F185" sqref="F18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56798</v>
      </c>
      <c r="D6" s="16">
        <v>8464</v>
      </c>
      <c r="E6" s="16">
        <v>10131</v>
      </c>
      <c r="F6" s="16">
        <v>10872</v>
      </c>
      <c r="G6" s="16">
        <f>+F6+E6+D6+C6</f>
        <v>86265</v>
      </c>
    </row>
    <row r="7" spans="2:7" ht="15">
      <c r="B7" s="38" t="s">
        <v>5</v>
      </c>
      <c r="C7" s="16">
        <v>323</v>
      </c>
      <c r="D7" s="16">
        <v>225</v>
      </c>
      <c r="E7" s="16">
        <v>11</v>
      </c>
      <c r="F7" s="16">
        <v>122</v>
      </c>
      <c r="G7" s="16">
        <f>+F7+E7+D7+C7</f>
        <v>681</v>
      </c>
    </row>
    <row r="8" spans="2:7" ht="15">
      <c r="B8" s="22" t="s">
        <v>6</v>
      </c>
      <c r="C8" s="31">
        <v>57121</v>
      </c>
      <c r="D8" s="31">
        <v>8689</v>
      </c>
      <c r="E8" s="31">
        <v>10142</v>
      </c>
      <c r="F8" s="31">
        <v>10994</v>
      </c>
      <c r="G8" s="31">
        <f>+F8+E8+D8+C8</f>
        <v>86946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6">
        <v>1001730</v>
      </c>
      <c r="D12" s="16">
        <v>155384</v>
      </c>
      <c r="E12" s="162">
        <v>58873</v>
      </c>
      <c r="F12" s="21">
        <v>0</v>
      </c>
      <c r="G12" s="21">
        <f>SUM(C12:F12)</f>
        <v>1215987</v>
      </c>
    </row>
    <row r="13" spans="2:7" ht="15">
      <c r="B13" s="20" t="s">
        <v>8</v>
      </c>
      <c r="C13" s="16">
        <v>2205455</v>
      </c>
      <c r="D13" s="16">
        <v>507463</v>
      </c>
      <c r="E13" s="162">
        <v>229087</v>
      </c>
      <c r="F13" s="21">
        <v>0</v>
      </c>
      <c r="G13" s="21">
        <f>SUM(C13:F13)</f>
        <v>2942005</v>
      </c>
    </row>
    <row r="14" spans="2:7" ht="15">
      <c r="B14" s="22" t="s">
        <v>7</v>
      </c>
      <c r="C14" s="23">
        <v>3207185</v>
      </c>
      <c r="D14" s="23">
        <v>928448</v>
      </c>
      <c r="E14" s="23">
        <v>287960</v>
      </c>
      <c r="F14" s="23">
        <v>379000</v>
      </c>
      <c r="G14" s="23">
        <f>SUM(C14:F14)</f>
        <v>4802593</v>
      </c>
    </row>
    <row r="15" spans="2:7" ht="15">
      <c r="B15" s="22" t="s">
        <v>89</v>
      </c>
      <c r="C15" s="23">
        <v>412313</v>
      </c>
      <c r="D15" s="23">
        <v>133185</v>
      </c>
      <c r="E15" s="23">
        <v>2737</v>
      </c>
      <c r="F15" s="23">
        <v>77945</v>
      </c>
      <c r="G15" s="23">
        <f>SUM(C15:F15)</f>
        <v>626180</v>
      </c>
    </row>
    <row r="16" spans="2:7" ht="15">
      <c r="B16" s="22" t="s">
        <v>33</v>
      </c>
      <c r="C16" s="23">
        <v>3619498</v>
      </c>
      <c r="D16" s="23">
        <v>1061633</v>
      </c>
      <c r="E16" s="23">
        <v>290697</v>
      </c>
      <c r="F16" s="23">
        <v>456945</v>
      </c>
      <c r="G16" s="23">
        <f>SUM(C16:F16)</f>
        <v>5428773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45">
        <v>3923</v>
      </c>
      <c r="D19" s="45">
        <v>2603</v>
      </c>
      <c r="E19" s="29">
        <v>0</v>
      </c>
      <c r="F19" s="29">
        <v>0</v>
      </c>
      <c r="G19" s="29">
        <f>SUM(C19:F19)</f>
        <v>6526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3623421</v>
      </c>
      <c r="D21" s="23">
        <v>1064236</v>
      </c>
      <c r="E21" s="23">
        <v>290697</v>
      </c>
      <c r="F21" s="23">
        <f>F16</f>
        <v>456945</v>
      </c>
      <c r="G21" s="23">
        <f>SUM(C21:F21)</f>
        <v>5435299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23">
        <v>423066</v>
      </c>
      <c r="D24" s="23">
        <v>241092</v>
      </c>
      <c r="E24" s="132">
        <v>137810</v>
      </c>
      <c r="F24" s="23">
        <v>653276</v>
      </c>
      <c r="G24" s="23">
        <f>SUM(C24:F24)</f>
        <v>1455244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v>4046487</v>
      </c>
      <c r="D27" s="23">
        <v>1305328</v>
      </c>
      <c r="E27" s="23">
        <v>428507</v>
      </c>
      <c r="F27" s="23">
        <v>1110221</v>
      </c>
      <c r="G27" s="23">
        <f>SUM(C27:F27)</f>
        <v>6890543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47">
        <v>1337237</v>
      </c>
      <c r="D30" s="47">
        <v>228012</v>
      </c>
      <c r="E30" s="48">
        <v>107076</v>
      </c>
      <c r="F30" s="47">
        <v>209504</v>
      </c>
      <c r="G30" s="47">
        <f>SUM(C30:F30)</f>
        <v>1881829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47">
        <v>2722919815565</v>
      </c>
      <c r="D33" s="47">
        <v>482450133096</v>
      </c>
      <c r="E33" s="47">
        <v>203119507856</v>
      </c>
      <c r="F33" s="47">
        <v>262544958725</v>
      </c>
      <c r="G33" s="47">
        <f>SUM(C33:F33)</f>
        <v>3671034415242</v>
      </c>
    </row>
    <row r="34" spans="2:7" ht="15">
      <c r="B34" s="38" t="s">
        <v>102</v>
      </c>
      <c r="C34" s="47">
        <v>116302549980</v>
      </c>
      <c r="D34" s="47">
        <f>186753.2924729*D24</f>
        <v>45024724788.87641</v>
      </c>
      <c r="E34" s="47">
        <v>25195406300</v>
      </c>
      <c r="F34" s="47">
        <v>93696817814</v>
      </c>
      <c r="G34" s="47">
        <f>SUM(C34:F34)</f>
        <v>280219498882.8764</v>
      </c>
    </row>
    <row r="35" spans="2:7" ht="15">
      <c r="B35" s="22" t="s">
        <v>103</v>
      </c>
      <c r="C35" s="132">
        <v>2839222365545</v>
      </c>
      <c r="D35" s="23">
        <v>482450319849.2925</v>
      </c>
      <c r="E35" s="23">
        <v>228314914156</v>
      </c>
      <c r="F35" s="23">
        <v>356241776539</v>
      </c>
      <c r="G35" s="23">
        <f>SUM(C35:F35)</f>
        <v>3906229376089.2925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45">
        <v>337255</v>
      </c>
      <c r="D39" s="45">
        <v>138525</v>
      </c>
      <c r="E39" s="48">
        <v>53762</v>
      </c>
      <c r="F39" s="45">
        <v>54188</v>
      </c>
      <c r="G39" s="45">
        <f>SUM(C39:F39)</f>
        <v>583730</v>
      </c>
      <c r="H39" s="9"/>
      <c r="I39" s="9"/>
    </row>
    <row r="40" spans="2:9" ht="15">
      <c r="B40" s="38" t="s">
        <v>16</v>
      </c>
      <c r="C40" s="45">
        <v>1896</v>
      </c>
      <c r="D40" s="43">
        <v>709.179124</v>
      </c>
      <c r="E40" s="48">
        <v>298</v>
      </c>
      <c r="F40" s="45">
        <v>287</v>
      </c>
      <c r="G40" s="13">
        <f>SUM(C40:F40)</f>
        <v>3190.1791240000002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45">
        <v>100</v>
      </c>
      <c r="D43" s="45">
        <v>29</v>
      </c>
      <c r="E43" s="48">
        <v>37</v>
      </c>
      <c r="F43" s="45">
        <v>16</v>
      </c>
      <c r="G43" s="45">
        <f>SUM(C43:F43)</f>
        <v>182</v>
      </c>
      <c r="H43" s="9"/>
      <c r="I43" s="9"/>
    </row>
    <row r="44" spans="2:9" ht="15">
      <c r="B44" s="38" t="s">
        <v>19</v>
      </c>
      <c r="C44" s="133">
        <v>1.186</v>
      </c>
      <c r="D44" s="136">
        <v>0.398596</v>
      </c>
      <c r="E44" s="140">
        <v>0.4</v>
      </c>
      <c r="F44" s="45">
        <v>0.188794</v>
      </c>
      <c r="G44" s="13">
        <f>SUM(C44:F44)</f>
        <v>2.17339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47">
        <v>101418</v>
      </c>
      <c r="D47" s="47">
        <v>57749</v>
      </c>
      <c r="E47" s="138">
        <v>10990</v>
      </c>
      <c r="F47" s="47">
        <v>40640</v>
      </c>
      <c r="G47" s="47">
        <f>SUM(C47:F47)</f>
        <v>210797</v>
      </c>
      <c r="H47" s="9"/>
      <c r="I47" s="9"/>
    </row>
    <row r="48" spans="2:9" ht="15">
      <c r="B48" s="38" t="s">
        <v>22</v>
      </c>
      <c r="C48" s="45">
        <v>51708</v>
      </c>
      <c r="D48" s="45">
        <v>14502.465289</v>
      </c>
      <c r="E48" s="140">
        <v>5610.670634</v>
      </c>
      <c r="F48" s="45">
        <v>5022</v>
      </c>
      <c r="G48" s="13">
        <f>SUM(C48:F48)</f>
        <v>76843.135923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47">
        <v>129839</v>
      </c>
      <c r="D54" s="47">
        <v>7104</v>
      </c>
      <c r="E54" s="47">
        <v>3342</v>
      </c>
      <c r="F54" s="47">
        <v>4824</v>
      </c>
      <c r="G54" s="47">
        <f aca="true" t="shared" si="0" ref="G54:G70">SUM(C54:F54)</f>
        <v>145109</v>
      </c>
    </row>
    <row r="55" spans="2:7" ht="15">
      <c r="B55" s="38" t="s">
        <v>25</v>
      </c>
      <c r="C55" s="47">
        <v>50204.958326</v>
      </c>
      <c r="D55" s="47">
        <v>14120.609494</v>
      </c>
      <c r="E55" s="47">
        <v>6829.903118</v>
      </c>
      <c r="F55" s="47">
        <v>10889</v>
      </c>
      <c r="G55" s="47">
        <f t="shared" si="0"/>
        <v>82044.470938</v>
      </c>
    </row>
    <row r="56" spans="2:7" ht="15">
      <c r="B56" s="38" t="s">
        <v>26</v>
      </c>
      <c r="C56" s="43">
        <v>8.76108873296929</v>
      </c>
      <c r="D56" s="47">
        <v>41.09209205990771</v>
      </c>
      <c r="E56" s="47">
        <v>30</v>
      </c>
      <c r="F56" s="47">
        <v>31</v>
      </c>
      <c r="G56" s="47">
        <f>AVERAGE(C56:F56)</f>
        <v>27.71329519821925</v>
      </c>
    </row>
    <row r="57" spans="2:7" ht="15">
      <c r="B57" s="38" t="s">
        <v>27</v>
      </c>
      <c r="C57" s="45">
        <v>748953</v>
      </c>
      <c r="D57" s="47">
        <v>192755</v>
      </c>
      <c r="E57" s="47">
        <v>63750</v>
      </c>
      <c r="F57" s="47">
        <v>94431</v>
      </c>
      <c r="G57" s="47">
        <f t="shared" si="0"/>
        <v>1099889</v>
      </c>
    </row>
    <row r="58" spans="2:7" ht="15">
      <c r="B58" s="38" t="s">
        <v>107</v>
      </c>
      <c r="C58" s="47">
        <v>1394865.948962</v>
      </c>
      <c r="D58" s="45">
        <v>325751.212226</v>
      </c>
      <c r="E58" s="47">
        <v>95496.106298</v>
      </c>
      <c r="F58" s="47">
        <v>166690</v>
      </c>
      <c r="G58" s="13">
        <f t="shared" si="0"/>
        <v>1982803.267486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30">
        <v>0</v>
      </c>
      <c r="D60" s="18">
        <v>0</v>
      </c>
      <c r="E60" s="24">
        <v>0</v>
      </c>
      <c r="F60" s="24">
        <v>0</v>
      </c>
      <c r="G60" s="47">
        <f t="shared" si="0"/>
        <v>0</v>
      </c>
    </row>
    <row r="61" spans="2:7" ht="15">
      <c r="B61" s="38" t="s">
        <v>25</v>
      </c>
      <c r="C61" s="30">
        <v>0</v>
      </c>
      <c r="D61" s="30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30">
        <v>0</v>
      </c>
      <c r="D62" s="30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30">
        <v>0</v>
      </c>
      <c r="D63" s="45">
        <v>0</v>
      </c>
      <c r="E63" s="24">
        <v>0</v>
      </c>
      <c r="F63" s="24">
        <v>0</v>
      </c>
      <c r="G63" s="47">
        <f t="shared" si="0"/>
        <v>0</v>
      </c>
    </row>
    <row r="64" spans="2:7" ht="15">
      <c r="B64" s="38" t="s">
        <v>107</v>
      </c>
      <c r="C64" s="30">
        <v>0</v>
      </c>
      <c r="D64" s="45">
        <v>0</v>
      </c>
      <c r="E64" s="24">
        <v>0</v>
      </c>
      <c r="F64" s="24">
        <v>0</v>
      </c>
      <c r="G64" s="46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47">
        <v>7102</v>
      </c>
      <c r="D66" s="45">
        <v>3882</v>
      </c>
      <c r="E66" s="45">
        <v>3132</v>
      </c>
      <c r="F66" s="45">
        <v>11831</v>
      </c>
      <c r="G66" s="45">
        <f t="shared" si="0"/>
        <v>25947</v>
      </c>
    </row>
    <row r="67" spans="2:7" ht="15">
      <c r="B67" s="38" t="s">
        <v>25</v>
      </c>
      <c r="C67" s="47">
        <v>3028.324732</v>
      </c>
      <c r="D67" s="45">
        <v>4514.375338</v>
      </c>
      <c r="E67" s="45">
        <v>3538.854655</v>
      </c>
      <c r="F67" s="45">
        <v>10774</v>
      </c>
      <c r="G67" s="45">
        <f t="shared" si="0"/>
        <v>21855.554725</v>
      </c>
    </row>
    <row r="68" spans="2:7" ht="15">
      <c r="B68" s="38" t="s">
        <v>26</v>
      </c>
      <c r="C68" s="47">
        <v>29.1170092931569</v>
      </c>
      <c r="D68" s="45">
        <v>53.56893631834259</v>
      </c>
      <c r="E68" s="45">
        <v>44</v>
      </c>
      <c r="F68" s="45">
        <v>42</v>
      </c>
      <c r="G68" s="45">
        <f>AVERAGE(C68:F68)</f>
        <v>42.171486402874876</v>
      </c>
    </row>
    <row r="69" spans="2:7" ht="15">
      <c r="B69" s="38" t="s">
        <v>27</v>
      </c>
      <c r="C69" s="45">
        <v>136239</v>
      </c>
      <c r="D69" s="45">
        <v>104106</v>
      </c>
      <c r="E69" s="45">
        <v>60193</v>
      </c>
      <c r="F69" s="45">
        <v>285479</v>
      </c>
      <c r="G69" s="45">
        <f t="shared" si="0"/>
        <v>586017</v>
      </c>
    </row>
    <row r="70" spans="2:7" ht="15">
      <c r="B70" s="38" t="s">
        <v>107</v>
      </c>
      <c r="C70" s="47">
        <v>99307.772178</v>
      </c>
      <c r="D70" s="47">
        <v>81149.538345</v>
      </c>
      <c r="E70" s="45">
        <v>43498.416459</v>
      </c>
      <c r="F70" s="45">
        <v>173621</v>
      </c>
      <c r="G70" s="46">
        <f t="shared" si="0"/>
        <v>397576.726982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3">
        <v>136941</v>
      </c>
      <c r="D72" s="23">
        <v>10986</v>
      </c>
      <c r="E72" s="23">
        <v>6474</v>
      </c>
      <c r="F72" s="23">
        <v>16655</v>
      </c>
      <c r="G72" s="23">
        <f>SUM(C72:F72)</f>
        <v>171056</v>
      </c>
    </row>
    <row r="73" spans="2:7" ht="15">
      <c r="B73" s="22" t="s">
        <v>25</v>
      </c>
      <c r="C73" s="23">
        <v>53233.283058</v>
      </c>
      <c r="D73" s="23">
        <v>18634.984832000002</v>
      </c>
      <c r="E73" s="23">
        <v>10368.757773000001</v>
      </c>
      <c r="F73" s="23">
        <v>21663</v>
      </c>
      <c r="G73" s="26">
        <f>SUM(C73:F73)</f>
        <v>103900.02566300001</v>
      </c>
    </row>
    <row r="74" spans="2:7" ht="15">
      <c r="B74" s="22" t="s">
        <v>26</v>
      </c>
      <c r="C74" s="23">
        <v>18.939049013063094</v>
      </c>
      <c r="D74" s="23">
        <v>31.553676126083435</v>
      </c>
      <c r="E74" s="23">
        <v>37</v>
      </c>
      <c r="F74" s="23">
        <v>36.5</v>
      </c>
      <c r="G74" s="23">
        <f>AVERAGE(C74:F74)</f>
        <v>30.998181284786632</v>
      </c>
    </row>
    <row r="75" spans="2:7" ht="15">
      <c r="B75" s="22" t="s">
        <v>27</v>
      </c>
      <c r="C75" s="23">
        <v>885192</v>
      </c>
      <c r="D75" s="23">
        <v>296861</v>
      </c>
      <c r="E75" s="23">
        <v>123943</v>
      </c>
      <c r="F75" s="23">
        <v>379910</v>
      </c>
      <c r="G75" s="23">
        <f>SUM(C75:F75)</f>
        <v>1685906</v>
      </c>
    </row>
    <row r="76" spans="2:7" ht="15">
      <c r="B76" s="22" t="s">
        <v>107</v>
      </c>
      <c r="C76" s="23">
        <v>1494173.72114</v>
      </c>
      <c r="D76" s="23">
        <v>406900.750571</v>
      </c>
      <c r="E76" s="23">
        <v>138994.522757</v>
      </c>
      <c r="F76" s="23">
        <v>340311</v>
      </c>
      <c r="G76" s="26">
        <f>SUM(C76:F76)</f>
        <v>2380379.994468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24">
        <v>0</v>
      </c>
      <c r="D80" s="24">
        <v>0</v>
      </c>
      <c r="E80" s="38">
        <v>0</v>
      </c>
      <c r="F80" s="24">
        <v>0</v>
      </c>
      <c r="G80" s="24">
        <f>SUM(C80:F80)</f>
        <v>0</v>
      </c>
    </row>
    <row r="81" spans="2:7" ht="15">
      <c r="B81" s="38" t="s">
        <v>25</v>
      </c>
      <c r="C81" s="24">
        <v>0</v>
      </c>
      <c r="D81" s="24">
        <v>0</v>
      </c>
      <c r="E81" s="38">
        <v>0</v>
      </c>
      <c r="F81" s="30">
        <v>0</v>
      </c>
      <c r="G81" s="30">
        <f>SUM(C81:F81)</f>
        <v>0</v>
      </c>
    </row>
    <row r="82" spans="2:7" ht="15">
      <c r="B82" s="38" t="s">
        <v>26</v>
      </c>
      <c r="C82" s="24">
        <v>0</v>
      </c>
      <c r="D82" s="24">
        <v>0</v>
      </c>
      <c r="E82" s="38">
        <v>0</v>
      </c>
      <c r="F82" s="30">
        <v>0</v>
      </c>
      <c r="G82" s="30">
        <f>AVERAGE(C82:F82)</f>
        <v>0</v>
      </c>
    </row>
    <row r="83" spans="2:7" ht="15">
      <c r="B83" s="38" t="s">
        <v>27</v>
      </c>
      <c r="C83" s="30">
        <v>1138</v>
      </c>
      <c r="D83" s="30">
        <v>143</v>
      </c>
      <c r="E83" s="139">
        <v>7</v>
      </c>
      <c r="F83" s="30">
        <v>121</v>
      </c>
      <c r="G83" s="30">
        <f>SUM(C83:F83)</f>
        <v>1409</v>
      </c>
    </row>
    <row r="84" spans="2:7" ht="15">
      <c r="B84" s="38" t="s">
        <v>107</v>
      </c>
      <c r="C84" s="45">
        <v>22585.395278</v>
      </c>
      <c r="D84" s="45">
        <v>1659</v>
      </c>
      <c r="E84" s="139">
        <v>88</v>
      </c>
      <c r="F84" s="45">
        <v>2108</v>
      </c>
      <c r="G84" s="13">
        <f>SUM(C84:F84)</f>
        <v>26440.395278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24">
        <v>0</v>
      </c>
      <c r="D86" s="24">
        <v>0</v>
      </c>
      <c r="E86" s="24">
        <v>0</v>
      </c>
      <c r="F86" s="30">
        <v>0</v>
      </c>
      <c r="G86" s="45">
        <f>SUM(C86:F86)</f>
        <v>0</v>
      </c>
    </row>
    <row r="87" spans="2:7" ht="15">
      <c r="B87" s="38" t="s">
        <v>25</v>
      </c>
      <c r="C87" s="24">
        <v>0</v>
      </c>
      <c r="D87" s="24">
        <v>0</v>
      </c>
      <c r="E87" s="24">
        <v>0</v>
      </c>
      <c r="F87" s="30">
        <v>0</v>
      </c>
      <c r="G87" s="45">
        <f>SUM(C87:F87)</f>
        <v>0</v>
      </c>
    </row>
    <row r="88" spans="2:7" ht="15">
      <c r="B88" s="38" t="s">
        <v>26</v>
      </c>
      <c r="C88" s="24">
        <v>0</v>
      </c>
      <c r="D88" s="24">
        <v>0</v>
      </c>
      <c r="E88" s="24">
        <v>0</v>
      </c>
      <c r="F88" s="30">
        <v>0</v>
      </c>
      <c r="G88" s="45">
        <f>AVERAGE(C88:F88)</f>
        <v>0</v>
      </c>
    </row>
    <row r="89" spans="2:7" ht="15">
      <c r="B89" s="38" t="s">
        <v>27</v>
      </c>
      <c r="C89" s="24">
        <v>0</v>
      </c>
      <c r="D89" s="24">
        <v>0</v>
      </c>
      <c r="E89" s="24">
        <v>0</v>
      </c>
      <c r="F89" s="30">
        <v>0</v>
      </c>
      <c r="G89" s="45">
        <f>SUM(C89:F89)</f>
        <v>0</v>
      </c>
    </row>
    <row r="90" spans="2:7" ht="15">
      <c r="B90" s="38" t="s">
        <v>107</v>
      </c>
      <c r="C90" s="24">
        <v>0</v>
      </c>
      <c r="D90" s="24">
        <v>0</v>
      </c>
      <c r="E90" s="24">
        <v>0</v>
      </c>
      <c r="F90" s="30">
        <v>0</v>
      </c>
      <c r="G90" s="45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38">
        <v>0</v>
      </c>
      <c r="D92" s="24">
        <v>0</v>
      </c>
      <c r="E92" s="24">
        <v>0</v>
      </c>
      <c r="F92" s="30">
        <v>0</v>
      </c>
      <c r="G92" s="45">
        <f>SUM(C92:F92)</f>
        <v>0</v>
      </c>
    </row>
    <row r="93" spans="2:7" ht="15">
      <c r="B93" s="38" t="s">
        <v>25</v>
      </c>
      <c r="C93" s="38">
        <v>0</v>
      </c>
      <c r="D93" s="24">
        <v>0</v>
      </c>
      <c r="E93" s="24">
        <v>0</v>
      </c>
      <c r="F93" s="30">
        <v>0</v>
      </c>
      <c r="G93" s="45">
        <f>SUM(C93:F93)</f>
        <v>0</v>
      </c>
    </row>
    <row r="94" spans="2:7" ht="15">
      <c r="B94" s="38" t="s">
        <v>26</v>
      </c>
      <c r="C94" s="41">
        <v>0</v>
      </c>
      <c r="D94" s="24">
        <v>0</v>
      </c>
      <c r="E94" s="24">
        <v>0</v>
      </c>
      <c r="F94" s="30">
        <v>0</v>
      </c>
      <c r="G94" s="45">
        <f>AVERAGE(C94:F94)</f>
        <v>0</v>
      </c>
    </row>
    <row r="95" spans="2:7" ht="15">
      <c r="B95" s="38" t="s">
        <v>27</v>
      </c>
      <c r="C95" s="41">
        <v>13</v>
      </c>
      <c r="D95" s="24">
        <v>0</v>
      </c>
      <c r="E95" s="24">
        <v>0</v>
      </c>
      <c r="F95" s="30">
        <v>9</v>
      </c>
      <c r="G95" s="45">
        <f>SUM(C95:F95)</f>
        <v>22</v>
      </c>
    </row>
    <row r="96" spans="2:7" ht="15">
      <c r="B96" s="38" t="s">
        <v>107</v>
      </c>
      <c r="C96" s="43">
        <v>196.867959</v>
      </c>
      <c r="D96" s="24">
        <v>0</v>
      </c>
      <c r="E96" s="24">
        <v>0</v>
      </c>
      <c r="F96" s="30">
        <v>122</v>
      </c>
      <c r="G96" s="13">
        <f>SUM(C96:F96)</f>
        <v>318.86795900000004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v>0</v>
      </c>
      <c r="D98" s="22">
        <v>0</v>
      </c>
      <c r="E98" s="23">
        <v>0</v>
      </c>
      <c r="F98" s="25">
        <v>0</v>
      </c>
      <c r="G98" s="23">
        <f>SUM(C98:F98)</f>
        <v>0</v>
      </c>
    </row>
    <row r="99" spans="2:7" ht="15">
      <c r="B99" s="22" t="s">
        <v>25</v>
      </c>
      <c r="C99" s="23">
        <v>0</v>
      </c>
      <c r="D99" s="22">
        <v>0</v>
      </c>
      <c r="E99" s="23">
        <v>0</v>
      </c>
      <c r="F99" s="25">
        <v>0</v>
      </c>
      <c r="G99" s="26">
        <f>SUM(C99:F99)</f>
        <v>0</v>
      </c>
    </row>
    <row r="100" spans="2:7" ht="15">
      <c r="B100" s="22" t="s">
        <v>26</v>
      </c>
      <c r="C100" s="23">
        <v>0</v>
      </c>
      <c r="D100" s="22">
        <v>0</v>
      </c>
      <c r="E100" s="23">
        <v>0</v>
      </c>
      <c r="F100" s="25">
        <v>0</v>
      </c>
      <c r="G100" s="23">
        <f>AVERAGE(C100:F100)</f>
        <v>0</v>
      </c>
    </row>
    <row r="101" spans="2:7" ht="15">
      <c r="B101" s="22" t="s">
        <v>27</v>
      </c>
      <c r="C101" s="23">
        <v>1151</v>
      </c>
      <c r="D101" s="22">
        <v>143</v>
      </c>
      <c r="E101" s="23">
        <v>7</v>
      </c>
      <c r="F101" s="33">
        <v>0</v>
      </c>
      <c r="G101" s="23">
        <f>SUM(C101:F101)</f>
        <v>1301</v>
      </c>
    </row>
    <row r="102" spans="2:7" ht="15">
      <c r="B102" s="22" t="s">
        <v>107</v>
      </c>
      <c r="C102" s="23">
        <v>22782.263237</v>
      </c>
      <c r="D102" s="22">
        <v>1659</v>
      </c>
      <c r="E102" s="23">
        <v>88</v>
      </c>
      <c r="F102" s="26">
        <v>0</v>
      </c>
      <c r="G102" s="26">
        <f>SUM(C102:F102)</f>
        <v>24529.263237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7" ht="15">
      <c r="B105" s="185" t="s">
        <v>39</v>
      </c>
      <c r="C105" s="185"/>
      <c r="D105" s="185"/>
      <c r="E105" s="185"/>
      <c r="F105" s="185"/>
      <c r="G105" s="185"/>
    </row>
    <row r="106" spans="2:7" ht="15">
      <c r="B106" s="38" t="s">
        <v>36</v>
      </c>
      <c r="C106" s="17">
        <v>2.18</v>
      </c>
      <c r="D106" s="17">
        <v>2.4368937644341773</v>
      </c>
      <c r="E106" s="17">
        <v>2.13</v>
      </c>
      <c r="F106" s="17">
        <v>1.89</v>
      </c>
      <c r="G106" s="17">
        <f>AVERAGE(C106:F106)</f>
        <v>2.1592234411085443</v>
      </c>
    </row>
    <row r="107" spans="2:7" ht="15">
      <c r="B107" s="38" t="s">
        <v>37</v>
      </c>
      <c r="C107" s="17">
        <v>2.15</v>
      </c>
      <c r="D107" s="17">
        <v>2.3407375000000084</v>
      </c>
      <c r="E107" s="46">
        <v>2.01</v>
      </c>
      <c r="F107" s="17">
        <v>1.89</v>
      </c>
      <c r="G107" s="17">
        <f>AVERAGE(C107:F107)</f>
        <v>2.0976843750000023</v>
      </c>
    </row>
    <row r="108" spans="2:7" ht="15">
      <c r="B108" s="38" t="s">
        <v>38</v>
      </c>
      <c r="C108" s="17">
        <v>1.99</v>
      </c>
      <c r="D108" s="17">
        <v>2.2343993993994173</v>
      </c>
      <c r="E108" s="17">
        <v>2.04</v>
      </c>
      <c r="F108" s="17">
        <v>2.14</v>
      </c>
      <c r="G108" s="17">
        <f>AVERAGE(C108:F108)</f>
        <v>2.1010998498498545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17">
        <v>1.49</v>
      </c>
      <c r="D110" s="17">
        <v>1.574</v>
      </c>
      <c r="E110" s="17">
        <v>1.16</v>
      </c>
      <c r="F110" s="17">
        <v>0.89</v>
      </c>
      <c r="G110" s="17">
        <f>AVERAGE(C110:F110)</f>
        <v>1.2785</v>
      </c>
    </row>
    <row r="111" spans="2:7" ht="15">
      <c r="B111" s="38" t="s">
        <v>37</v>
      </c>
      <c r="C111" s="17">
        <v>0.99</v>
      </c>
      <c r="D111" s="17">
        <v>1.5754901960784304</v>
      </c>
      <c r="E111" s="46">
        <v>1.2</v>
      </c>
      <c r="F111" s="17">
        <v>0.89</v>
      </c>
      <c r="G111" s="17">
        <f>AVERAGE(C111:F111)</f>
        <v>1.1638725490196076</v>
      </c>
    </row>
    <row r="112" spans="2:7" ht="15">
      <c r="B112" s="38" t="s">
        <v>38</v>
      </c>
      <c r="C112" s="17">
        <v>0.99</v>
      </c>
      <c r="D112" s="17">
        <v>1.5756554307116062</v>
      </c>
      <c r="E112" s="17">
        <v>1.35</v>
      </c>
      <c r="F112" s="17">
        <v>1.56</v>
      </c>
      <c r="G112" s="17">
        <f>AVERAGE(C112:F112)</f>
        <v>1.3689138576779016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17">
        <v>1.7</v>
      </c>
      <c r="D115" s="17">
        <v>1.6222580645161264</v>
      </c>
      <c r="E115" s="17">
        <v>1.38</v>
      </c>
      <c r="F115" s="17">
        <v>1.62</v>
      </c>
      <c r="G115" s="17">
        <f>AVERAGE(C115:F115)</f>
        <v>1.5805645161290316</v>
      </c>
    </row>
    <row r="116" spans="2:7" ht="15">
      <c r="B116" s="38" t="s">
        <v>37</v>
      </c>
      <c r="C116" s="17">
        <v>1.7</v>
      </c>
      <c r="D116" s="17">
        <v>1.621818181818179</v>
      </c>
      <c r="E116" s="46">
        <v>1.42</v>
      </c>
      <c r="F116" s="17">
        <v>1.62</v>
      </c>
      <c r="G116" s="17">
        <f>AVERAGE(C116:F116)</f>
        <v>1.5904545454545447</v>
      </c>
    </row>
    <row r="117" spans="2:7" ht="15">
      <c r="B117" s="38" t="s">
        <v>38</v>
      </c>
      <c r="C117" s="17">
        <v>1.7</v>
      </c>
      <c r="D117" s="17">
        <v>1.6203887399464467</v>
      </c>
      <c r="E117" s="17">
        <v>1.49</v>
      </c>
      <c r="F117" s="17">
        <v>1.62</v>
      </c>
      <c r="G117" s="17">
        <f>AVERAGE(C117:F117)</f>
        <v>1.6075971849866117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17">
        <v>0.98</v>
      </c>
      <c r="D119" s="17">
        <v>1.5108108108108114</v>
      </c>
      <c r="E119" s="17">
        <v>0</v>
      </c>
      <c r="F119" s="17">
        <v>0.89</v>
      </c>
      <c r="G119" s="17">
        <f>AVERAGE(C119:F119)</f>
        <v>0.8452027027027028</v>
      </c>
    </row>
    <row r="120" spans="2:7" ht="15">
      <c r="B120" s="38" t="s">
        <v>37</v>
      </c>
      <c r="C120" s="17">
        <v>0.98</v>
      </c>
      <c r="D120" s="17">
        <v>1.5108108108108114</v>
      </c>
      <c r="E120" s="38">
        <v>1.09</v>
      </c>
      <c r="F120" s="17">
        <v>0.89</v>
      </c>
      <c r="G120" s="17">
        <f>AVERAGE(C120:F120)</f>
        <v>1.1177027027027027</v>
      </c>
    </row>
    <row r="121" spans="2:7" ht="15">
      <c r="B121" s="38" t="s">
        <v>38</v>
      </c>
      <c r="C121" s="17">
        <v>0.98</v>
      </c>
      <c r="D121" s="17">
        <v>1.5108108108108114</v>
      </c>
      <c r="E121" s="17">
        <v>1.24</v>
      </c>
      <c r="F121" s="17">
        <v>0.89</v>
      </c>
      <c r="G121" s="17">
        <f>AVERAGE(C121:F121)</f>
        <v>1.1552027027027028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46">
        <v>5.6513219983526</v>
      </c>
      <c r="D124" s="32">
        <v>0</v>
      </c>
      <c r="E124" s="24">
        <v>0</v>
      </c>
      <c r="F124" s="24">
        <v>0</v>
      </c>
      <c r="G124" s="46">
        <f>AVERAGE(C124:F124)</f>
        <v>1.41283049958815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46">
        <v>1.99706999575859</v>
      </c>
      <c r="D126" s="151">
        <v>2.04743583281792</v>
      </c>
      <c r="E126" s="17">
        <v>2.135333</v>
      </c>
      <c r="F126" s="15">
        <v>0</v>
      </c>
      <c r="G126" s="46">
        <f>AVERAGE(C126:F126)</f>
        <v>1.5449597071441274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45">
        <v>345788</v>
      </c>
      <c r="D129" s="47">
        <v>38583</v>
      </c>
      <c r="E129" s="45">
        <v>8648</v>
      </c>
      <c r="F129" s="47">
        <v>1146</v>
      </c>
      <c r="G129" s="45">
        <f>SUM(C129:F129)</f>
        <v>394165</v>
      </c>
    </row>
    <row r="130" spans="2:7" ht="15">
      <c r="B130" s="38" t="s">
        <v>45</v>
      </c>
      <c r="C130" s="45">
        <v>176283.204225</v>
      </c>
      <c r="D130" s="45">
        <v>4163.374376</v>
      </c>
      <c r="E130" s="45">
        <v>1167</v>
      </c>
      <c r="F130" s="45">
        <v>1422</v>
      </c>
      <c r="G130" s="13">
        <f>SUM(C130:F130)</f>
        <v>183035.578601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40">
        <v>737325</v>
      </c>
      <c r="D133" s="47">
        <v>260711</v>
      </c>
      <c r="E133" s="47">
        <v>157235</v>
      </c>
      <c r="F133" s="45">
        <v>362605</v>
      </c>
      <c r="G133" s="45">
        <f>SUM(C133:F133)</f>
        <v>1517876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45">
        <v>0</v>
      </c>
      <c r="D137" s="45">
        <v>8038</v>
      </c>
      <c r="E137" s="45">
        <v>0</v>
      </c>
      <c r="F137" s="45">
        <v>16033</v>
      </c>
      <c r="G137" s="47">
        <f>SUM(C137:F137)</f>
        <v>24071</v>
      </c>
      <c r="H137" s="9"/>
      <c r="I137" s="9"/>
    </row>
    <row r="138" spans="2:9" ht="15">
      <c r="B138" s="38" t="s">
        <v>50</v>
      </c>
      <c r="C138" s="45">
        <v>0</v>
      </c>
      <c r="D138" s="45">
        <v>1515</v>
      </c>
      <c r="E138" s="45">
        <v>0</v>
      </c>
      <c r="F138" s="45">
        <v>132</v>
      </c>
      <c r="G138" s="47">
        <f>SUM(C138:F138)</f>
        <v>1647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45">
        <v>0</v>
      </c>
      <c r="D141" s="47">
        <v>0</v>
      </c>
      <c r="E141" s="45">
        <v>0</v>
      </c>
      <c r="F141" s="24">
        <v>0</v>
      </c>
      <c r="G141" s="47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45">
        <v>37</v>
      </c>
      <c r="D147" s="47">
        <v>189</v>
      </c>
      <c r="E147" s="35">
        <v>0</v>
      </c>
      <c r="F147" s="18">
        <v>1533</v>
      </c>
      <c r="G147" s="45">
        <f>SUM(C147:F147)</f>
        <v>1759</v>
      </c>
    </row>
    <row r="148" spans="2:7" ht="15">
      <c r="B148" s="38" t="s">
        <v>55</v>
      </c>
      <c r="C148" s="45">
        <v>0.779</v>
      </c>
      <c r="D148" s="45">
        <v>3.8429</v>
      </c>
      <c r="E148" s="69">
        <v>0</v>
      </c>
      <c r="F148" s="43">
        <v>16</v>
      </c>
      <c r="G148" s="13">
        <f>SUM(C148:F148)</f>
        <v>20.6219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47">
        <v>19</v>
      </c>
      <c r="E151" s="138">
        <v>39</v>
      </c>
      <c r="F151" s="34">
        <v>0</v>
      </c>
      <c r="G151" s="45">
        <f>SUM(C151:F151)</f>
        <v>58</v>
      </c>
      <c r="H151" s="27"/>
    </row>
    <row r="152" spans="2:8" ht="15">
      <c r="B152" s="38" t="s">
        <v>58</v>
      </c>
      <c r="C152" s="38">
        <v>0</v>
      </c>
      <c r="D152" s="47">
        <v>0.435</v>
      </c>
      <c r="E152" s="163">
        <v>0.935</v>
      </c>
      <c r="F152" s="34">
        <v>0</v>
      </c>
      <c r="G152" s="13">
        <f>SUM(C152:F152)</f>
        <v>1.37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47">
        <v>297</v>
      </c>
      <c r="E155" s="35">
        <v>0</v>
      </c>
      <c r="F155" s="34">
        <v>0</v>
      </c>
      <c r="G155" s="45">
        <f>SUM(C155:F155)</f>
        <v>297</v>
      </c>
      <c r="H155" s="27"/>
    </row>
    <row r="156" spans="2:8" ht="15">
      <c r="B156" s="38" t="s">
        <v>60</v>
      </c>
      <c r="C156" s="47">
        <v>0</v>
      </c>
      <c r="D156" s="45">
        <v>-31.63</v>
      </c>
      <c r="E156" s="69">
        <v>0</v>
      </c>
      <c r="F156" s="18">
        <v>0</v>
      </c>
      <c r="G156" s="13">
        <f>SUM(C156:F156)</f>
        <v>-31.63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82">
        <v>37</v>
      </c>
      <c r="D159" s="78">
        <v>505</v>
      </c>
      <c r="E159" s="154">
        <v>39</v>
      </c>
      <c r="F159" s="23">
        <v>1533</v>
      </c>
      <c r="G159" s="23">
        <f>SUM(C159:F159)</f>
        <v>2114</v>
      </c>
    </row>
    <row r="160" spans="2:7" ht="15">
      <c r="B160" s="22" t="s">
        <v>75</v>
      </c>
      <c r="C160" s="82">
        <v>0.779</v>
      </c>
      <c r="D160" s="82">
        <v>-27.3521</v>
      </c>
      <c r="E160" s="150">
        <v>0.935</v>
      </c>
      <c r="F160" s="23">
        <v>16</v>
      </c>
      <c r="G160" s="26">
        <f>SUM(C160:F160)</f>
        <v>-9.638100000000001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45">
        <v>2911</v>
      </c>
      <c r="D163" s="47">
        <v>38094</v>
      </c>
      <c r="E163" s="45">
        <v>3924</v>
      </c>
      <c r="F163" s="45">
        <v>16401</v>
      </c>
      <c r="G163" s="45">
        <f>SUM(C163:F163)</f>
        <v>61330</v>
      </c>
    </row>
    <row r="164" spans="2:7" ht="15">
      <c r="B164" s="18" t="s">
        <v>60</v>
      </c>
      <c r="C164" s="45">
        <v>75.796738</v>
      </c>
      <c r="D164" s="45">
        <v>222.81060399999996</v>
      </c>
      <c r="E164" s="45">
        <v>39.120915</v>
      </c>
      <c r="F164" s="45">
        <v>110</v>
      </c>
      <c r="G164" s="13">
        <f>SUM(C164:F164)</f>
        <v>447.728257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45">
        <v>406</v>
      </c>
      <c r="D168" s="47">
        <v>2393</v>
      </c>
      <c r="E168" s="48">
        <v>98</v>
      </c>
      <c r="F168" s="38">
        <v>571</v>
      </c>
      <c r="G168" s="45">
        <f>SUM(C168:F168)</f>
        <v>3468</v>
      </c>
    </row>
    <row r="169" spans="2:7" ht="15">
      <c r="B169" s="38" t="s">
        <v>66</v>
      </c>
      <c r="C169" s="45">
        <v>10.15</v>
      </c>
      <c r="D169" s="45">
        <v>40.274062</v>
      </c>
      <c r="E169" s="163">
        <v>1.96</v>
      </c>
      <c r="F169" s="45">
        <v>20</v>
      </c>
      <c r="G169" s="13">
        <f>SUM(C169:F169)</f>
        <v>72.384062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65">
        <v>1677</v>
      </c>
      <c r="D172" s="47">
        <v>719</v>
      </c>
      <c r="E172" s="43">
        <v>285</v>
      </c>
      <c r="F172" s="38">
        <v>645</v>
      </c>
      <c r="G172" s="45">
        <f>SUM(C172:F172)</f>
        <v>3326</v>
      </c>
    </row>
    <row r="173" spans="2:7" ht="15">
      <c r="B173" s="38" t="s">
        <v>66</v>
      </c>
      <c r="C173" s="65">
        <v>36.894</v>
      </c>
      <c r="D173" s="45">
        <v>15.099</v>
      </c>
      <c r="E173" s="43">
        <v>7.125</v>
      </c>
      <c r="F173" s="45">
        <v>14</v>
      </c>
      <c r="G173" s="13">
        <f>SUM(C173:F173)</f>
        <v>73.118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38">
        <v>209</v>
      </c>
      <c r="D176" s="47">
        <v>300</v>
      </c>
      <c r="E176" s="43">
        <v>191</v>
      </c>
      <c r="F176" s="38">
        <v>49</v>
      </c>
      <c r="G176" s="45">
        <f>SUM(C176:F176)</f>
        <v>749</v>
      </c>
    </row>
    <row r="177" spans="2:7" ht="15">
      <c r="B177" s="38" t="s">
        <v>66</v>
      </c>
      <c r="C177" s="45">
        <v>14.63</v>
      </c>
      <c r="D177" s="45">
        <v>24.11</v>
      </c>
      <c r="E177" s="43">
        <v>10.55379</v>
      </c>
      <c r="F177" s="45">
        <v>5</v>
      </c>
      <c r="G177" s="13">
        <f>SUM(C177:F177)</f>
        <v>54.29379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47">
        <v>332</v>
      </c>
      <c r="D180" s="47">
        <v>10</v>
      </c>
      <c r="E180" s="29">
        <v>0</v>
      </c>
      <c r="F180" s="47">
        <v>0</v>
      </c>
      <c r="G180" s="45">
        <f>SUM(C180:F180)</f>
        <v>342</v>
      </c>
    </row>
    <row r="181" spans="2:7" ht="15">
      <c r="B181" s="38" t="s">
        <v>66</v>
      </c>
      <c r="C181" s="45">
        <v>10.12</v>
      </c>
      <c r="D181" s="45">
        <v>125.707571</v>
      </c>
      <c r="E181" s="29">
        <v>0</v>
      </c>
      <c r="F181" s="13">
        <v>0</v>
      </c>
      <c r="G181" s="13">
        <f>SUM(C181:F181)</f>
        <v>135.827571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82">
        <v>2624</v>
      </c>
      <c r="D184" s="78">
        <v>3422</v>
      </c>
      <c r="E184" s="23">
        <v>574</v>
      </c>
      <c r="F184" s="23">
        <f>+F168+F172+F176+F180</f>
        <v>1265</v>
      </c>
      <c r="G184" s="23">
        <f>SUM(C184:F184)</f>
        <v>7885</v>
      </c>
    </row>
    <row r="185" spans="2:7" ht="15">
      <c r="B185" s="22" t="s">
        <v>78</v>
      </c>
      <c r="C185" s="82">
        <v>71.794</v>
      </c>
      <c r="D185" s="78">
        <v>205.190633</v>
      </c>
      <c r="E185" s="154">
        <v>19.63879</v>
      </c>
      <c r="F185" s="23">
        <f>+F169+F173+F177+F181</f>
        <v>39</v>
      </c>
      <c r="G185" s="26">
        <f>SUM(C185:F185)</f>
        <v>335.623423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45">
        <v>535</v>
      </c>
      <c r="D188" s="47">
        <v>10003</v>
      </c>
      <c r="E188" s="48">
        <v>63</v>
      </c>
      <c r="F188" s="45">
        <v>19199</v>
      </c>
      <c r="G188" s="45">
        <f>SUM(C188:F188)</f>
        <v>29800</v>
      </c>
    </row>
    <row r="189" spans="2:7" ht="15">
      <c r="B189" s="18" t="s">
        <v>93</v>
      </c>
      <c r="C189" s="45">
        <v>4.544986</v>
      </c>
      <c r="D189" s="45">
        <v>-73.914892</v>
      </c>
      <c r="E189" s="48">
        <v>2.47</v>
      </c>
      <c r="F189" s="45">
        <v>165</v>
      </c>
      <c r="G189" s="13">
        <f>SUM(C189:F189)</f>
        <v>98.100094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82">
        <v>6107</v>
      </c>
      <c r="D192" s="78">
        <v>52024</v>
      </c>
      <c r="E192" s="82">
        <v>4600</v>
      </c>
      <c r="F192" s="23">
        <f>F159+F163+F184+F188</f>
        <v>38398</v>
      </c>
      <c r="G192" s="23">
        <f>SUM(C192:F192)</f>
        <v>101129</v>
      </c>
    </row>
    <row r="193" spans="2:7" ht="15">
      <c r="B193" s="22" t="s">
        <v>95</v>
      </c>
      <c r="C193" s="82">
        <v>152.91472399999998</v>
      </c>
      <c r="D193" s="78">
        <v>326.73424499999993</v>
      </c>
      <c r="E193" s="82">
        <v>62.164705</v>
      </c>
      <c r="F193" s="23">
        <f>F160+F185+F164+F189</f>
        <v>330</v>
      </c>
      <c r="G193" s="26">
        <f>SUM(C193:F193)</f>
        <v>871.8136739999999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="70" zoomScaleNormal="70" zoomScalePageLayoutView="0" workbookViewId="0" topLeftCell="A1">
      <selection activeCell="E192" sqref="E192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56650</v>
      </c>
      <c r="D6" s="16">
        <v>8490</v>
      </c>
      <c r="E6" s="21">
        <v>10121</v>
      </c>
      <c r="F6" s="16">
        <v>10846</v>
      </c>
      <c r="G6" s="16">
        <f>+F6+E6+D6+C6</f>
        <v>86107</v>
      </c>
    </row>
    <row r="7" spans="2:7" ht="15">
      <c r="B7" s="38" t="s">
        <v>5</v>
      </c>
      <c r="C7" s="16">
        <v>523</v>
      </c>
      <c r="D7" s="16">
        <v>226</v>
      </c>
      <c r="E7" s="21">
        <v>11</v>
      </c>
      <c r="F7" s="16">
        <v>126</v>
      </c>
      <c r="G7" s="16">
        <f>+F7+E7+D7+C7</f>
        <v>886</v>
      </c>
    </row>
    <row r="8" spans="2:7" ht="15">
      <c r="B8" s="22" t="s">
        <v>6</v>
      </c>
      <c r="C8" s="31">
        <v>57173</v>
      </c>
      <c r="D8" s="31">
        <v>8716</v>
      </c>
      <c r="E8" s="23">
        <f>SUM(E6:E7)</f>
        <v>10132</v>
      </c>
      <c r="F8" s="31">
        <v>10972</v>
      </c>
      <c r="G8" s="31">
        <f>+F8+E8+D8+C8</f>
        <v>86993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6">
        <v>1001962</v>
      </c>
      <c r="D12" s="16">
        <v>155342</v>
      </c>
      <c r="E12" s="137">
        <v>58811</v>
      </c>
      <c r="F12" s="21">
        <v>0</v>
      </c>
      <c r="G12" s="21">
        <f>SUM(C12:F12)</f>
        <v>1216115</v>
      </c>
    </row>
    <row r="13" spans="2:7" ht="15">
      <c r="B13" s="20" t="s">
        <v>8</v>
      </c>
      <c r="C13" s="16">
        <v>2260792</v>
      </c>
      <c r="D13" s="16">
        <v>512637</v>
      </c>
      <c r="E13" s="137">
        <v>229014</v>
      </c>
      <c r="F13" s="21">
        <v>0</v>
      </c>
      <c r="G13" s="21">
        <f>SUM(C13:F13)</f>
        <v>3002443</v>
      </c>
    </row>
    <row r="14" spans="2:7" ht="15">
      <c r="B14" s="22" t="s">
        <v>7</v>
      </c>
      <c r="C14" s="23">
        <v>3262754</v>
      </c>
      <c r="D14" s="23">
        <v>929948</v>
      </c>
      <c r="E14" s="23">
        <v>287825</v>
      </c>
      <c r="F14" s="23">
        <v>377831</v>
      </c>
      <c r="G14" s="23">
        <f>SUM(C14:F14)</f>
        <v>4858358</v>
      </c>
    </row>
    <row r="15" spans="2:7" ht="15">
      <c r="B15" s="22" t="s">
        <v>89</v>
      </c>
      <c r="C15" s="23">
        <v>408555</v>
      </c>
      <c r="D15" s="23">
        <v>133377</v>
      </c>
      <c r="E15" s="23">
        <v>2732</v>
      </c>
      <c r="F15" s="23">
        <v>68835</v>
      </c>
      <c r="G15" s="23">
        <f>SUM(C15:F15)</f>
        <v>613499</v>
      </c>
    </row>
    <row r="16" spans="2:7" ht="15">
      <c r="B16" s="22" t="s">
        <v>33</v>
      </c>
      <c r="C16" s="23">
        <v>3671309</v>
      </c>
      <c r="D16" s="23">
        <v>1063325</v>
      </c>
      <c r="E16" s="23">
        <v>290557</v>
      </c>
      <c r="F16" s="23">
        <v>446666</v>
      </c>
      <c r="G16" s="23">
        <f>SUM(C16:F16)</f>
        <v>5471857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201">
        <v>3913</v>
      </c>
      <c r="D19" s="45">
        <v>2603</v>
      </c>
      <c r="E19" s="29">
        <v>0</v>
      </c>
      <c r="F19" s="29">
        <v>0</v>
      </c>
      <c r="G19" s="29">
        <f>SUM(C19:F19)</f>
        <v>6516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3675222</v>
      </c>
      <c r="D21" s="23">
        <v>1065928</v>
      </c>
      <c r="E21" s="23">
        <v>290557</v>
      </c>
      <c r="F21" s="23">
        <f>F16</f>
        <v>446666</v>
      </c>
      <c r="G21" s="23">
        <f>SUM(C21:F21)</f>
        <v>5478373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82">
        <v>422753</v>
      </c>
      <c r="D24" s="23">
        <v>240594</v>
      </c>
      <c r="E24" s="132">
        <v>137682</v>
      </c>
      <c r="F24" s="23">
        <v>655499</v>
      </c>
      <c r="G24" s="23">
        <f>SUM(C24:F24)</f>
        <v>1456528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82">
        <v>4097975</v>
      </c>
      <c r="D27" s="23">
        <v>1306522</v>
      </c>
      <c r="E27" s="23">
        <v>428239</v>
      </c>
      <c r="F27" s="23">
        <v>1102165</v>
      </c>
      <c r="G27" s="23">
        <f>SUM(C27:F27)</f>
        <v>6934901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65">
        <v>1298575</v>
      </c>
      <c r="D30" s="47">
        <v>233940</v>
      </c>
      <c r="E30" s="48">
        <v>110663</v>
      </c>
      <c r="F30" s="47">
        <v>216783</v>
      </c>
      <c r="G30" s="47">
        <f>SUM(C30:F30)</f>
        <v>1859961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47">
        <v>2774507520619</v>
      </c>
      <c r="D33" s="47">
        <v>490813402018</v>
      </c>
      <c r="E33" s="138">
        <v>209436388375</v>
      </c>
      <c r="F33" s="47">
        <v>260625944438</v>
      </c>
      <c r="G33" s="47">
        <f>SUM(C33:F33)</f>
        <v>3735383255450</v>
      </c>
    </row>
    <row r="34" spans="2:7" ht="15">
      <c r="B34" s="38" t="s">
        <v>102</v>
      </c>
      <c r="C34" s="47">
        <v>116502167876</v>
      </c>
      <c r="D34" s="47">
        <f>188642.7713796*D24</f>
        <v>45386318937.30348</v>
      </c>
      <c r="E34" s="138">
        <v>25391863300</v>
      </c>
      <c r="F34" s="47">
        <v>94138298379</v>
      </c>
      <c r="G34" s="47">
        <f>SUM(C34:F34)</f>
        <v>281418648492.30347</v>
      </c>
    </row>
    <row r="35" spans="2:7" ht="15">
      <c r="B35" s="22" t="s">
        <v>103</v>
      </c>
      <c r="C35" s="23">
        <v>2891009688495</v>
      </c>
      <c r="D35" s="23">
        <v>490813590660.77136</v>
      </c>
      <c r="E35" s="23">
        <v>234828251675</v>
      </c>
      <c r="F35" s="23">
        <v>354764242817</v>
      </c>
      <c r="G35" s="23">
        <f>SUM(C35:F35)</f>
        <v>3971415773647.7715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169">
        <v>345329</v>
      </c>
      <c r="D39" s="45">
        <v>150043</v>
      </c>
      <c r="E39" s="48">
        <v>57970</v>
      </c>
      <c r="F39" s="45">
        <v>61800</v>
      </c>
      <c r="G39" s="45">
        <f>SUM(C39:F39)</f>
        <v>615142</v>
      </c>
      <c r="H39" s="9"/>
      <c r="I39" s="9"/>
    </row>
    <row r="40" spans="2:9" ht="15">
      <c r="B40" s="38" t="s">
        <v>16</v>
      </c>
      <c r="C40" s="45">
        <v>2011.772556</v>
      </c>
      <c r="D40" s="136">
        <v>763.581</v>
      </c>
      <c r="E40" s="48">
        <v>327</v>
      </c>
      <c r="F40" s="45">
        <v>329</v>
      </c>
      <c r="G40" s="13">
        <f>SUM(C40:F40)</f>
        <v>3431.353556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45">
        <v>67</v>
      </c>
      <c r="D43" s="45">
        <v>46</v>
      </c>
      <c r="E43" s="48">
        <v>22</v>
      </c>
      <c r="F43" s="45">
        <v>0</v>
      </c>
      <c r="G43" s="45">
        <f>SUM(C43:F43)</f>
        <v>135</v>
      </c>
      <c r="H43" s="9"/>
      <c r="I43" s="9"/>
    </row>
    <row r="44" spans="2:9" ht="15">
      <c r="B44" s="38" t="s">
        <v>19</v>
      </c>
      <c r="C44" s="133">
        <v>5.378937</v>
      </c>
      <c r="D44" s="136">
        <v>0.773392</v>
      </c>
      <c r="E44" s="166">
        <v>0.2</v>
      </c>
      <c r="F44" s="45">
        <v>0.188794</v>
      </c>
      <c r="G44" s="13">
        <f>SUM(C44:F44)</f>
        <v>6.541123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47">
        <v>98647</v>
      </c>
      <c r="D47" s="47">
        <v>61410</v>
      </c>
      <c r="E47" s="164">
        <v>10481</v>
      </c>
      <c r="F47" s="47">
        <v>42392</v>
      </c>
      <c r="G47" s="47">
        <f>SUM(C47:F47)</f>
        <v>212930</v>
      </c>
      <c r="H47" s="9"/>
      <c r="I47" s="9"/>
    </row>
    <row r="48" spans="2:9" ht="15">
      <c r="B48" s="38" t="s">
        <v>22</v>
      </c>
      <c r="C48" s="45">
        <v>38369.997295</v>
      </c>
      <c r="D48" s="45">
        <v>15938.191</v>
      </c>
      <c r="E48" s="165">
        <f>5346557092/1000000</f>
        <v>5346.557092</v>
      </c>
      <c r="F48" s="45">
        <v>5153</v>
      </c>
      <c r="G48" s="13">
        <f>SUM(C48:F48)</f>
        <v>64807.745387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47">
        <v>151458</v>
      </c>
      <c r="D54" s="47">
        <v>8120</v>
      </c>
      <c r="E54" s="47">
        <v>3781</v>
      </c>
      <c r="F54" s="47">
        <v>5831</v>
      </c>
      <c r="G54" s="47">
        <f aca="true" t="shared" si="0" ref="G54:G70">SUM(C54:F54)</f>
        <v>169190</v>
      </c>
    </row>
    <row r="55" spans="2:7" ht="15">
      <c r="B55" s="38" t="s">
        <v>25</v>
      </c>
      <c r="C55" s="47">
        <v>63612.955428</v>
      </c>
      <c r="D55" s="47">
        <v>14198.506</v>
      </c>
      <c r="E55" s="47">
        <v>7277.081572</v>
      </c>
      <c r="F55" s="47">
        <v>11690</v>
      </c>
      <c r="G55" s="47">
        <f t="shared" si="0"/>
        <v>96778.54299999999</v>
      </c>
    </row>
    <row r="56" spans="2:7" ht="15">
      <c r="B56" s="38" t="s">
        <v>26</v>
      </c>
      <c r="C56" s="45">
        <v>9.44977485507533</v>
      </c>
      <c r="D56" s="47">
        <v>38.7658027313451</v>
      </c>
      <c r="E56" s="47">
        <v>29</v>
      </c>
      <c r="F56" s="47">
        <v>31</v>
      </c>
      <c r="G56" s="47">
        <f>AVERAGE(C56:F56)</f>
        <v>27.053894396605106</v>
      </c>
    </row>
    <row r="57" spans="2:7" ht="15">
      <c r="B57" s="38" t="s">
        <v>27</v>
      </c>
      <c r="C57" s="45">
        <v>1041701</v>
      </c>
      <c r="D57" s="47">
        <v>193108</v>
      </c>
      <c r="E57" s="47">
        <v>63609</v>
      </c>
      <c r="F57" s="47">
        <v>95322</v>
      </c>
      <c r="G57" s="47">
        <f t="shared" si="0"/>
        <v>1393740</v>
      </c>
    </row>
    <row r="58" spans="2:7" ht="15">
      <c r="B58" s="38" t="s">
        <v>107</v>
      </c>
      <c r="C58" s="47">
        <v>1427762.242051</v>
      </c>
      <c r="D58" s="45">
        <v>327242</v>
      </c>
      <c r="E58" s="47">
        <v>96961.840705</v>
      </c>
      <c r="F58" s="47">
        <v>169079</v>
      </c>
      <c r="G58" s="13">
        <f t="shared" si="0"/>
        <v>2021045.082756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24">
        <v>0</v>
      </c>
      <c r="D60" s="18">
        <v>0</v>
      </c>
      <c r="E60" s="24">
        <v>0</v>
      </c>
      <c r="F60" s="24">
        <v>0</v>
      </c>
      <c r="G60" s="47">
        <f t="shared" si="0"/>
        <v>0</v>
      </c>
    </row>
    <row r="61" spans="2:7" ht="15">
      <c r="B61" s="38" t="s">
        <v>25</v>
      </c>
      <c r="C61" s="24">
        <v>0</v>
      </c>
      <c r="D61" s="30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24">
        <v>0</v>
      </c>
      <c r="D62" s="30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24">
        <v>0</v>
      </c>
      <c r="D63" s="45">
        <v>0</v>
      </c>
      <c r="E63" s="24">
        <v>0</v>
      </c>
      <c r="F63" s="24">
        <v>0</v>
      </c>
      <c r="G63" s="47">
        <f t="shared" si="0"/>
        <v>0</v>
      </c>
    </row>
    <row r="64" spans="2:7" ht="15">
      <c r="B64" s="38" t="s">
        <v>107</v>
      </c>
      <c r="C64" s="24">
        <v>0</v>
      </c>
      <c r="D64" s="45">
        <v>0</v>
      </c>
      <c r="E64" s="24">
        <v>0</v>
      </c>
      <c r="F64" s="24">
        <v>0</v>
      </c>
      <c r="G64" s="46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47">
        <v>9396</v>
      </c>
      <c r="D66" s="45">
        <v>4716</v>
      </c>
      <c r="E66" s="45">
        <v>4188</v>
      </c>
      <c r="F66" s="45">
        <v>15814</v>
      </c>
      <c r="G66" s="45">
        <f t="shared" si="0"/>
        <v>34114</v>
      </c>
    </row>
    <row r="67" spans="2:7" ht="15">
      <c r="B67" s="38" t="s">
        <v>25</v>
      </c>
      <c r="C67" s="47">
        <v>4093.329911</v>
      </c>
      <c r="D67" s="45">
        <v>5693.589</v>
      </c>
      <c r="E67" s="45">
        <v>4257.093443</v>
      </c>
      <c r="F67" s="45">
        <v>15088</v>
      </c>
      <c r="G67" s="45">
        <f t="shared" si="0"/>
        <v>29132.012354</v>
      </c>
    </row>
    <row r="68" spans="2:7" ht="15">
      <c r="B68" s="38" t="s">
        <v>26</v>
      </c>
      <c r="C68" s="47">
        <v>30.7745849297573</v>
      </c>
      <c r="D68" s="45">
        <v>53.909729925800335</v>
      </c>
      <c r="E68" s="45">
        <v>44</v>
      </c>
      <c r="F68" s="45">
        <v>42</v>
      </c>
      <c r="G68" s="45">
        <f>AVERAGE(C68:F68)</f>
        <v>42.67107871388941</v>
      </c>
    </row>
    <row r="69" spans="2:7" ht="15">
      <c r="B69" s="38" t="s">
        <v>27</v>
      </c>
      <c r="C69" s="45">
        <v>141797</v>
      </c>
      <c r="D69" s="45">
        <v>104640</v>
      </c>
      <c r="E69" s="45">
        <v>60938</v>
      </c>
      <c r="F69" s="45">
        <v>289730</v>
      </c>
      <c r="G69" s="45">
        <f t="shared" si="0"/>
        <v>597105</v>
      </c>
    </row>
    <row r="70" spans="2:7" ht="15">
      <c r="B70" s="38" t="s">
        <v>107</v>
      </c>
      <c r="C70" s="47">
        <v>100216.117458</v>
      </c>
      <c r="D70" s="47">
        <v>82007</v>
      </c>
      <c r="E70" s="45">
        <v>44458.279753</v>
      </c>
      <c r="F70" s="45">
        <v>176794</v>
      </c>
      <c r="G70" s="46">
        <f t="shared" si="0"/>
        <v>403475.397211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3">
        <v>160854</v>
      </c>
      <c r="D72" s="23">
        <v>12836</v>
      </c>
      <c r="E72" s="23">
        <v>7969</v>
      </c>
      <c r="F72" s="23">
        <v>21645</v>
      </c>
      <c r="G72" s="23">
        <f>SUM(C72:F72)</f>
        <v>203304</v>
      </c>
    </row>
    <row r="73" spans="2:7" ht="15">
      <c r="B73" s="22" t="s">
        <v>25</v>
      </c>
      <c r="C73" s="23">
        <v>67706.285339</v>
      </c>
      <c r="D73" s="23">
        <v>19892.095</v>
      </c>
      <c r="E73" s="23">
        <v>11534.175015</v>
      </c>
      <c r="F73" s="23">
        <v>26778</v>
      </c>
      <c r="G73" s="26">
        <f>SUM(C73:F73)</f>
        <v>125910.555354</v>
      </c>
    </row>
    <row r="74" spans="2:7" ht="15">
      <c r="B74" s="22" t="s">
        <v>26</v>
      </c>
      <c r="C74" s="23">
        <v>10.6954256655103</v>
      </c>
      <c r="D74" s="23">
        <v>30.891844219048476</v>
      </c>
      <c r="E74" s="23">
        <v>37</v>
      </c>
      <c r="F74" s="23">
        <v>36.5</v>
      </c>
      <c r="G74" s="23">
        <f>AVERAGE(C74:F74)</f>
        <v>28.771817471139695</v>
      </c>
    </row>
    <row r="75" spans="2:7" ht="15">
      <c r="B75" s="22" t="s">
        <v>27</v>
      </c>
      <c r="C75" s="23">
        <v>1183498</v>
      </c>
      <c r="D75" s="23">
        <v>297748</v>
      </c>
      <c r="E75" s="23">
        <v>124547</v>
      </c>
      <c r="F75" s="23">
        <v>385052</v>
      </c>
      <c r="G75" s="23">
        <f>SUM(C75:F75)</f>
        <v>1990845</v>
      </c>
    </row>
    <row r="76" spans="2:7" ht="15">
      <c r="B76" s="22" t="s">
        <v>107</v>
      </c>
      <c r="C76" s="23">
        <v>1527978.359509</v>
      </c>
      <c r="D76" s="23">
        <v>409249</v>
      </c>
      <c r="E76" s="23">
        <v>141420.120458</v>
      </c>
      <c r="F76" s="23">
        <v>345873</v>
      </c>
      <c r="G76" s="26">
        <f>SUM(C76:F76)</f>
        <v>2424520.479967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30">
        <v>0</v>
      </c>
      <c r="D80" s="24">
        <v>0</v>
      </c>
      <c r="E80" s="38">
        <v>0</v>
      </c>
      <c r="F80" s="24">
        <v>0</v>
      </c>
      <c r="G80" s="24">
        <f>SUM(C80:F80)</f>
        <v>0</v>
      </c>
    </row>
    <row r="81" spans="2:7" ht="15">
      <c r="B81" s="38" t="s">
        <v>25</v>
      </c>
      <c r="C81" s="30">
        <v>0</v>
      </c>
      <c r="D81" s="24">
        <v>0</v>
      </c>
      <c r="E81" s="38">
        <v>0</v>
      </c>
      <c r="F81" s="30">
        <v>0</v>
      </c>
      <c r="G81" s="30">
        <f>SUM(C81:F81)</f>
        <v>0</v>
      </c>
    </row>
    <row r="82" spans="2:7" ht="15">
      <c r="B82" s="38" t="s">
        <v>26</v>
      </c>
      <c r="C82" s="30">
        <v>0</v>
      </c>
      <c r="D82" s="24">
        <v>0</v>
      </c>
      <c r="E82" s="38">
        <v>0</v>
      </c>
      <c r="F82" s="30">
        <v>0</v>
      </c>
      <c r="G82" s="30">
        <f>AVERAGE(C82:F82)</f>
        <v>0</v>
      </c>
    </row>
    <row r="83" spans="2:7" ht="15">
      <c r="B83" s="38" t="s">
        <v>27</v>
      </c>
      <c r="C83" s="30">
        <v>1134</v>
      </c>
      <c r="D83" s="24">
        <v>142</v>
      </c>
      <c r="E83" s="139">
        <v>7</v>
      </c>
      <c r="F83" s="30">
        <v>121</v>
      </c>
      <c r="G83" s="30">
        <f>SUM(C83:F83)</f>
        <v>1404</v>
      </c>
    </row>
    <row r="84" spans="2:7" ht="15">
      <c r="B84" s="38" t="s">
        <v>107</v>
      </c>
      <c r="C84" s="201">
        <v>22486.35746</v>
      </c>
      <c r="D84" s="43">
        <v>1653.672553</v>
      </c>
      <c r="E84" s="139">
        <v>88</v>
      </c>
      <c r="F84" s="45">
        <v>2110</v>
      </c>
      <c r="G84" s="13">
        <f>SUM(C84:F84)</f>
        <v>26338.030013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24">
        <v>0</v>
      </c>
      <c r="D86" s="38">
        <v>0</v>
      </c>
      <c r="E86" s="24">
        <v>0</v>
      </c>
      <c r="F86" s="30">
        <v>0</v>
      </c>
      <c r="G86" s="45">
        <f>SUM(C86:F86)</f>
        <v>0</v>
      </c>
    </row>
    <row r="87" spans="2:7" ht="15">
      <c r="B87" s="38" t="s">
        <v>25</v>
      </c>
      <c r="C87" s="24">
        <v>0</v>
      </c>
      <c r="D87" s="38">
        <v>0</v>
      </c>
      <c r="E87" s="24">
        <v>0</v>
      </c>
      <c r="F87" s="30">
        <v>0</v>
      </c>
      <c r="G87" s="45">
        <f>SUM(C87:F87)</f>
        <v>0</v>
      </c>
    </row>
    <row r="88" spans="2:7" ht="15">
      <c r="B88" s="38" t="s">
        <v>26</v>
      </c>
      <c r="C88" s="24">
        <v>0</v>
      </c>
      <c r="D88" s="38">
        <v>0</v>
      </c>
      <c r="E88" s="24">
        <v>0</v>
      </c>
      <c r="F88" s="30">
        <v>0</v>
      </c>
      <c r="G88" s="45">
        <f>AVERAGE(C88:F88)</f>
        <v>0</v>
      </c>
    </row>
    <row r="89" spans="2:7" ht="15">
      <c r="B89" s="38" t="s">
        <v>27</v>
      </c>
      <c r="C89" s="24">
        <v>0</v>
      </c>
      <c r="D89" s="38">
        <v>0</v>
      </c>
      <c r="E89" s="24">
        <v>0</v>
      </c>
      <c r="F89" s="30">
        <v>0</v>
      </c>
      <c r="G89" s="45">
        <f>SUM(C89:F89)</f>
        <v>0</v>
      </c>
    </row>
    <row r="90" spans="2:7" ht="15">
      <c r="B90" s="38" t="s">
        <v>107</v>
      </c>
      <c r="C90" s="24">
        <v>0</v>
      </c>
      <c r="D90" s="38">
        <v>0</v>
      </c>
      <c r="E90" s="24">
        <v>0</v>
      </c>
      <c r="F90" s="30">
        <v>0</v>
      </c>
      <c r="G90" s="45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47">
        <v>0</v>
      </c>
      <c r="D92" s="24">
        <v>0</v>
      </c>
      <c r="E92" s="24">
        <v>0</v>
      </c>
      <c r="F92" s="30">
        <v>0</v>
      </c>
      <c r="G92" s="45">
        <f>SUM(C92:F92)</f>
        <v>0</v>
      </c>
    </row>
    <row r="93" spans="2:7" ht="15">
      <c r="B93" s="38" t="s">
        <v>25</v>
      </c>
      <c r="C93" s="47">
        <v>0</v>
      </c>
      <c r="D93" s="24">
        <v>0</v>
      </c>
      <c r="E93" s="24">
        <v>0</v>
      </c>
      <c r="F93" s="30">
        <v>0</v>
      </c>
      <c r="G93" s="45">
        <f>SUM(C93:F93)</f>
        <v>0</v>
      </c>
    </row>
    <row r="94" spans="2:7" ht="15">
      <c r="B94" s="38" t="s">
        <v>26</v>
      </c>
      <c r="C94" s="54">
        <v>0</v>
      </c>
      <c r="D94" s="24">
        <v>0</v>
      </c>
      <c r="E94" s="24">
        <v>0</v>
      </c>
      <c r="F94" s="30">
        <v>0</v>
      </c>
      <c r="G94" s="45">
        <f>AVERAGE(C94:F94)</f>
        <v>0</v>
      </c>
    </row>
    <row r="95" spans="2:7" ht="15">
      <c r="B95" s="38" t="s">
        <v>27</v>
      </c>
      <c r="C95" s="200">
        <v>13</v>
      </c>
      <c r="D95" s="24">
        <v>0</v>
      </c>
      <c r="E95" s="24">
        <v>0</v>
      </c>
      <c r="F95" s="30">
        <v>9</v>
      </c>
      <c r="G95" s="45">
        <f>SUM(C95:F95)</f>
        <v>22</v>
      </c>
    </row>
    <row r="96" spans="2:7" ht="15">
      <c r="B96" s="38" t="s">
        <v>107</v>
      </c>
      <c r="C96" s="201">
        <v>196.459327</v>
      </c>
      <c r="D96" s="24">
        <v>0</v>
      </c>
      <c r="E96" s="24">
        <v>0</v>
      </c>
      <c r="F96" s="30">
        <v>122</v>
      </c>
      <c r="G96" s="13">
        <f>SUM(C96:F96)</f>
        <v>318.45932700000003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v>0</v>
      </c>
      <c r="D98" s="22">
        <v>0</v>
      </c>
      <c r="E98" s="23">
        <v>0</v>
      </c>
      <c r="F98" s="25">
        <v>0</v>
      </c>
      <c r="G98" s="23">
        <f>SUM(C98:F98)</f>
        <v>0</v>
      </c>
    </row>
    <row r="99" spans="2:7" ht="15">
      <c r="B99" s="22" t="s">
        <v>25</v>
      </c>
      <c r="C99" s="23">
        <v>0</v>
      </c>
      <c r="D99" s="22">
        <v>0</v>
      </c>
      <c r="E99" s="23">
        <v>0</v>
      </c>
      <c r="F99" s="25">
        <v>0</v>
      </c>
      <c r="G99" s="26">
        <f>SUM(C99:F99)</f>
        <v>0</v>
      </c>
    </row>
    <row r="100" spans="2:7" ht="15">
      <c r="B100" s="22" t="s">
        <v>26</v>
      </c>
      <c r="C100" s="23">
        <v>0</v>
      </c>
      <c r="D100" s="22">
        <v>0</v>
      </c>
      <c r="E100" s="23">
        <v>0</v>
      </c>
      <c r="F100" s="25">
        <v>0</v>
      </c>
      <c r="G100" s="23">
        <f>AVERAGE(C100:F100)</f>
        <v>0</v>
      </c>
    </row>
    <row r="101" spans="2:7" ht="15">
      <c r="B101" s="22" t="s">
        <v>27</v>
      </c>
      <c r="C101" s="23">
        <v>1147</v>
      </c>
      <c r="D101" s="22">
        <v>142</v>
      </c>
      <c r="E101" s="23">
        <v>7</v>
      </c>
      <c r="F101" s="33">
        <v>0</v>
      </c>
      <c r="G101" s="23">
        <f>SUM(C101:F101)</f>
        <v>1296</v>
      </c>
    </row>
    <row r="102" spans="2:7" ht="15">
      <c r="B102" s="22" t="s">
        <v>107</v>
      </c>
      <c r="C102" s="23">
        <v>22682.816787</v>
      </c>
      <c r="D102" s="154">
        <v>1653.672553</v>
      </c>
      <c r="E102" s="23">
        <v>88</v>
      </c>
      <c r="F102" s="26">
        <v>0</v>
      </c>
      <c r="G102" s="26">
        <f>SUM(C102:F102)</f>
        <v>24424.48934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7" ht="15">
      <c r="B105" s="185" t="s">
        <v>39</v>
      </c>
      <c r="C105" s="185"/>
      <c r="D105" s="185"/>
      <c r="E105" s="185"/>
      <c r="F105" s="185"/>
      <c r="G105" s="185"/>
    </row>
    <row r="106" spans="2:7" ht="15">
      <c r="B106" s="38" t="s">
        <v>36</v>
      </c>
      <c r="C106" s="17">
        <v>2.4636909853969</v>
      </c>
      <c r="D106" s="17">
        <v>2.151618887015184</v>
      </c>
      <c r="E106" s="17">
        <v>2.13</v>
      </c>
      <c r="F106" s="17">
        <v>1.99</v>
      </c>
      <c r="G106" s="17">
        <f>AVERAGE(C106:F106)</f>
        <v>2.1838274681030208</v>
      </c>
    </row>
    <row r="107" spans="2:7" ht="15">
      <c r="B107" s="38" t="s">
        <v>37</v>
      </c>
      <c r="C107" s="17">
        <v>2.29042025320068</v>
      </c>
      <c r="D107" s="17">
        <v>2.085490654205619</v>
      </c>
      <c r="E107" s="46">
        <v>2.01</v>
      </c>
      <c r="F107" s="17">
        <v>0.99</v>
      </c>
      <c r="G107" s="17">
        <f>AVERAGE(C107:F107)</f>
        <v>1.8439777268515747</v>
      </c>
    </row>
    <row r="108" spans="2:7" ht="15">
      <c r="B108" s="38" t="s">
        <v>38</v>
      </c>
      <c r="C108" s="17">
        <v>2.03636689023714</v>
      </c>
      <c r="D108" s="17">
        <v>2.03282874617738</v>
      </c>
      <c r="E108" s="17">
        <v>2.04</v>
      </c>
      <c r="F108" s="17">
        <v>1.99</v>
      </c>
      <c r="G108" s="17">
        <f>AVERAGE(C108:F108)</f>
        <v>2.02479890910363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17">
        <v>1.03861895161291</v>
      </c>
      <c r="D110" s="17">
        <v>1.5825</v>
      </c>
      <c r="E110" s="17">
        <v>1.16</v>
      </c>
      <c r="F110" s="17">
        <v>1.5825</v>
      </c>
      <c r="G110" s="17">
        <f>AVERAGE(C110:F110)</f>
        <v>1.3409047379032275</v>
      </c>
    </row>
    <row r="111" spans="2:7" ht="15">
      <c r="B111" s="38" t="s">
        <v>37</v>
      </c>
      <c r="C111" s="17">
        <v>1.37442697558954</v>
      </c>
      <c r="D111" s="17">
        <v>1.5843137254901962</v>
      </c>
      <c r="E111" s="17">
        <v>1.2</v>
      </c>
      <c r="F111" s="17">
        <v>0.98</v>
      </c>
      <c r="G111" s="17">
        <f>AVERAGE(C111:F111)</f>
        <v>1.2846851752699342</v>
      </c>
    </row>
    <row r="112" spans="2:7" ht="15">
      <c r="B112" s="38" t="s">
        <v>38</v>
      </c>
      <c r="C112" s="17">
        <v>1.45908715768416</v>
      </c>
      <c r="D112" s="17">
        <v>1.5841702127659545</v>
      </c>
      <c r="E112" s="17">
        <v>1.35</v>
      </c>
      <c r="F112" s="17">
        <v>1.5825</v>
      </c>
      <c r="G112" s="17">
        <f>AVERAGE(C112:F112)</f>
        <v>1.4939393426125287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17">
        <v>1.64895882985179</v>
      </c>
      <c r="D115" s="17">
        <v>1.584957983193276</v>
      </c>
      <c r="E115" s="46">
        <v>1.38</v>
      </c>
      <c r="F115" s="17">
        <v>1.45</v>
      </c>
      <c r="G115" s="17">
        <f>AVERAGE(C115:F115)</f>
        <v>1.5159792032612665</v>
      </c>
    </row>
    <row r="116" spans="2:7" ht="15">
      <c r="B116" s="38" t="s">
        <v>37</v>
      </c>
      <c r="C116" s="17">
        <v>1.62811701244857</v>
      </c>
      <c r="D116" s="17">
        <v>1.586209386281588</v>
      </c>
      <c r="E116" s="46">
        <v>1.42</v>
      </c>
      <c r="F116" s="17">
        <v>1.55</v>
      </c>
      <c r="G116" s="17">
        <f>AVERAGE(C116:F116)</f>
        <v>1.5460815996825394</v>
      </c>
    </row>
    <row r="117" spans="2:7" ht="15">
      <c r="B117" s="38" t="s">
        <v>38</v>
      </c>
      <c r="C117" s="17">
        <v>1.58668350880927</v>
      </c>
      <c r="D117" s="17">
        <v>1.580872600349024</v>
      </c>
      <c r="E117" s="46">
        <v>1.49</v>
      </c>
      <c r="F117" s="17">
        <v>1.45</v>
      </c>
      <c r="G117" s="17">
        <f>AVERAGE(C117:F117)</f>
        <v>1.5268890272895737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17">
        <v>0.9075</v>
      </c>
      <c r="D119" s="17">
        <v>1.154423076923077</v>
      </c>
      <c r="E119" s="17">
        <v>0</v>
      </c>
      <c r="F119" s="17">
        <v>0.99</v>
      </c>
      <c r="G119" s="17">
        <f>AVERAGE(C119:F119)</f>
        <v>0.7629807692307693</v>
      </c>
    </row>
    <row r="120" spans="2:7" ht="15">
      <c r="B120" s="38" t="s">
        <v>37</v>
      </c>
      <c r="C120" s="17">
        <v>0.986935483870967</v>
      </c>
      <c r="D120" s="17">
        <v>1.154423076923077</v>
      </c>
      <c r="E120" s="46">
        <v>1.09</v>
      </c>
      <c r="F120" s="17">
        <v>1.19</v>
      </c>
      <c r="G120" s="17">
        <f>AVERAGE(C120:F120)</f>
        <v>1.105339640198511</v>
      </c>
    </row>
    <row r="121" spans="2:7" ht="15">
      <c r="B121" s="38" t="s">
        <v>38</v>
      </c>
      <c r="C121" s="17">
        <v>0.996482084690556</v>
      </c>
      <c r="D121" s="17">
        <v>1.154423076923077</v>
      </c>
      <c r="E121" s="17">
        <v>1.24</v>
      </c>
      <c r="F121" s="17">
        <v>0.99</v>
      </c>
      <c r="G121" s="17">
        <f>AVERAGE(C121:F121)</f>
        <v>1.0952262904034082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17">
        <v>5.65122692395395</v>
      </c>
      <c r="D124" s="32">
        <v>0</v>
      </c>
      <c r="E124" s="24">
        <v>0</v>
      </c>
      <c r="F124" s="24">
        <v>0</v>
      </c>
      <c r="G124" s="46">
        <f>AVERAGE(C124:F124)</f>
        <v>1.4128067309884875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17">
        <v>1.96875748120385</v>
      </c>
      <c r="D126" s="17">
        <v>2.03252505453563</v>
      </c>
      <c r="E126" s="147">
        <v>2.108193</v>
      </c>
      <c r="F126" s="15">
        <v>0</v>
      </c>
      <c r="G126" s="46">
        <f>AVERAGE(C126:F126)</f>
        <v>1.52736888393487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45">
        <v>342603</v>
      </c>
      <c r="D129" s="47">
        <v>38571</v>
      </c>
      <c r="E129" s="48">
        <v>8644</v>
      </c>
      <c r="F129" s="47">
        <v>1146</v>
      </c>
      <c r="G129" s="45">
        <f>SUM(C129:F129)</f>
        <v>390964</v>
      </c>
    </row>
    <row r="130" spans="2:7" ht="15">
      <c r="B130" s="38" t="s">
        <v>45</v>
      </c>
      <c r="C130" s="45">
        <v>176067.034807</v>
      </c>
      <c r="D130" s="45">
        <v>4181.964337</v>
      </c>
      <c r="E130" s="48">
        <v>1186</v>
      </c>
      <c r="F130" s="45">
        <v>1404</v>
      </c>
      <c r="G130" s="13">
        <f>SUM(C130:F130)</f>
        <v>182838.999144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199">
        <v>732381</v>
      </c>
      <c r="D133" s="47">
        <v>258924</v>
      </c>
      <c r="E133" s="138">
        <v>146742</v>
      </c>
      <c r="F133" s="45">
        <v>365455</v>
      </c>
      <c r="G133" s="45">
        <f>SUM(C133:F133)</f>
        <v>1503502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45">
        <v>0</v>
      </c>
      <c r="D137" s="45">
        <v>7993</v>
      </c>
      <c r="E137" s="45">
        <v>0</v>
      </c>
      <c r="F137" s="45">
        <v>16235</v>
      </c>
      <c r="G137" s="47">
        <f>SUM(C137:F137)</f>
        <v>24228</v>
      </c>
      <c r="H137" s="9"/>
      <c r="I137" s="9"/>
    </row>
    <row r="138" spans="2:9" ht="15">
      <c r="B138" s="38" t="s">
        <v>50</v>
      </c>
      <c r="C138" s="45">
        <v>0</v>
      </c>
      <c r="D138" s="45">
        <v>1416</v>
      </c>
      <c r="E138" s="45">
        <v>0</v>
      </c>
      <c r="F138" s="45">
        <v>334</v>
      </c>
      <c r="G138" s="47">
        <f>SUM(C138:F138)</f>
        <v>1750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45">
        <v>0</v>
      </c>
      <c r="D141" s="47">
        <v>0</v>
      </c>
      <c r="E141" s="45">
        <v>0</v>
      </c>
      <c r="F141" s="24">
        <v>0</v>
      </c>
      <c r="G141" s="47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47">
        <v>50</v>
      </c>
      <c r="D147" s="47">
        <v>367</v>
      </c>
      <c r="E147" s="38">
        <v>0</v>
      </c>
      <c r="F147" s="45">
        <v>1629</v>
      </c>
      <c r="G147" s="45">
        <f>SUM(C147:F147)</f>
        <v>2046</v>
      </c>
    </row>
    <row r="148" spans="2:7" ht="15">
      <c r="B148" s="38" t="s">
        <v>55</v>
      </c>
      <c r="C148" s="168">
        <v>1.039</v>
      </c>
      <c r="D148" s="45">
        <v>7.4785</v>
      </c>
      <c r="E148" s="69">
        <v>0</v>
      </c>
      <c r="F148" s="43">
        <v>17</v>
      </c>
      <c r="G148" s="13">
        <f>SUM(C148:F148)</f>
        <v>25.5175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47">
        <v>19</v>
      </c>
      <c r="E151" s="138">
        <v>81</v>
      </c>
      <c r="F151" s="34">
        <v>0</v>
      </c>
      <c r="G151" s="45">
        <f>SUM(C151:F151)</f>
        <v>100</v>
      </c>
      <c r="H151" s="27"/>
    </row>
    <row r="152" spans="2:8" ht="15">
      <c r="B152" s="38" t="s">
        <v>58</v>
      </c>
      <c r="C152" s="38">
        <v>0</v>
      </c>
      <c r="D152" s="47">
        <v>0.53</v>
      </c>
      <c r="E152" s="163">
        <v>1.607</v>
      </c>
      <c r="F152" s="34">
        <v>0</v>
      </c>
      <c r="G152" s="13">
        <f>SUM(C152:F152)</f>
        <v>2.137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47">
        <v>590</v>
      </c>
      <c r="E155" s="38">
        <v>0</v>
      </c>
      <c r="F155" s="167">
        <v>0</v>
      </c>
      <c r="G155" s="45">
        <f>SUM(C155:F155)</f>
        <v>590</v>
      </c>
      <c r="H155" s="27"/>
    </row>
    <row r="156" spans="2:8" ht="15">
      <c r="B156" s="38" t="s">
        <v>60</v>
      </c>
      <c r="C156" s="13">
        <v>0</v>
      </c>
      <c r="D156" s="45">
        <v>7.05</v>
      </c>
      <c r="E156" s="69">
        <v>0</v>
      </c>
      <c r="F156" s="167">
        <v>0</v>
      </c>
      <c r="G156" s="13">
        <f>SUM(C156:F156)</f>
        <v>7.05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23">
        <v>50</v>
      </c>
      <c r="D159" s="78">
        <v>976</v>
      </c>
      <c r="E159" s="132">
        <v>81</v>
      </c>
      <c r="F159" s="23">
        <v>1629</v>
      </c>
      <c r="G159" s="23">
        <f>SUM(C159:F159)</f>
        <v>2736</v>
      </c>
    </row>
    <row r="160" spans="2:7" ht="15">
      <c r="B160" s="22" t="s">
        <v>75</v>
      </c>
      <c r="C160" s="26">
        <v>1.039</v>
      </c>
      <c r="D160" s="78">
        <v>15.058499999999999</v>
      </c>
      <c r="E160" s="150">
        <v>1.607</v>
      </c>
      <c r="F160" s="23">
        <v>17</v>
      </c>
      <c r="G160" s="26">
        <f>SUM(C160:F160)</f>
        <v>34.704499999999996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45">
        <v>4186</v>
      </c>
      <c r="D163" s="47">
        <v>56572</v>
      </c>
      <c r="E163" s="48">
        <v>4194</v>
      </c>
      <c r="F163" s="45">
        <v>17567</v>
      </c>
      <c r="G163" s="45">
        <f>SUM(C163:F163)</f>
        <v>82519</v>
      </c>
    </row>
    <row r="164" spans="2:7" ht="15">
      <c r="B164" s="18" t="s">
        <v>60</v>
      </c>
      <c r="C164" s="45">
        <v>101.686807</v>
      </c>
      <c r="D164" s="45">
        <v>294.07003399999996</v>
      </c>
      <c r="E164" s="163">
        <v>41.312153</v>
      </c>
      <c r="F164" s="45">
        <v>119</v>
      </c>
      <c r="G164" s="13">
        <f>SUM(C164:F164)</f>
        <v>556.068994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43">
        <v>463</v>
      </c>
      <c r="D168" s="47">
        <v>3164</v>
      </c>
      <c r="E168" s="48">
        <v>126</v>
      </c>
      <c r="F168" s="38">
        <v>766</v>
      </c>
      <c r="G168" s="45">
        <f>SUM(C168:F168)</f>
        <v>4519</v>
      </c>
    </row>
    <row r="169" spans="2:7" ht="15">
      <c r="B169" s="38" t="s">
        <v>66</v>
      </c>
      <c r="C169" s="43">
        <v>11.575</v>
      </c>
      <c r="D169" s="45">
        <v>58.696214999999995</v>
      </c>
      <c r="E169" s="163">
        <v>2.52</v>
      </c>
      <c r="F169" s="45">
        <v>27</v>
      </c>
      <c r="G169" s="13">
        <f>SUM(C169:F169)</f>
        <v>99.791215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45">
        <v>1859</v>
      </c>
      <c r="D172" s="47">
        <v>799</v>
      </c>
      <c r="E172" s="48">
        <v>262</v>
      </c>
      <c r="F172" s="38">
        <v>652</v>
      </c>
      <c r="G172" s="45">
        <f>SUM(C172:F172)</f>
        <v>3572</v>
      </c>
    </row>
    <row r="173" spans="2:7" ht="15">
      <c r="B173" s="38" t="s">
        <v>66</v>
      </c>
      <c r="C173" s="45">
        <v>40.898</v>
      </c>
      <c r="D173" s="45">
        <v>16.758</v>
      </c>
      <c r="E173" s="163">
        <v>6.55</v>
      </c>
      <c r="F173" s="45">
        <v>14</v>
      </c>
      <c r="G173" s="13">
        <f>SUM(C173:F173)</f>
        <v>78.206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35">
        <v>194</v>
      </c>
      <c r="D176" s="47">
        <v>270</v>
      </c>
      <c r="E176" s="48">
        <v>165</v>
      </c>
      <c r="F176" s="38">
        <v>43</v>
      </c>
      <c r="G176" s="45">
        <f>SUM(C176:F176)</f>
        <v>672</v>
      </c>
    </row>
    <row r="177" spans="2:7" ht="15">
      <c r="B177" s="38" t="s">
        <v>66</v>
      </c>
      <c r="C177" s="43">
        <v>13.58</v>
      </c>
      <c r="D177" s="45">
        <v>21.43</v>
      </c>
      <c r="E177" s="163">
        <v>9.301502</v>
      </c>
      <c r="F177" s="45">
        <v>4</v>
      </c>
      <c r="G177" s="13">
        <f>SUM(C177:F177)</f>
        <v>48.311502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197">
        <v>447</v>
      </c>
      <c r="D180" s="47">
        <v>20</v>
      </c>
      <c r="E180" s="29">
        <v>0</v>
      </c>
      <c r="F180" s="47">
        <v>0</v>
      </c>
      <c r="G180" s="45">
        <f>SUM(C180:F180)</f>
        <v>467</v>
      </c>
    </row>
    <row r="181" spans="2:7" ht="15">
      <c r="B181" s="38" t="s">
        <v>66</v>
      </c>
      <c r="C181" s="198">
        <v>13.61</v>
      </c>
      <c r="D181" s="45">
        <v>58.533152</v>
      </c>
      <c r="E181" s="29">
        <v>0</v>
      </c>
      <c r="F181" s="13">
        <v>0</v>
      </c>
      <c r="G181" s="13">
        <f>SUM(C181:F181)</f>
        <v>72.143152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158">
        <v>2963</v>
      </c>
      <c r="D184" s="78">
        <v>4253</v>
      </c>
      <c r="E184" s="23">
        <f>+E180+E176+E172+E168</f>
        <v>553</v>
      </c>
      <c r="F184" s="23">
        <f>+F168+F172+F176+F180</f>
        <v>1461</v>
      </c>
      <c r="G184" s="23">
        <f>SUM(C184:F184)</f>
        <v>9230</v>
      </c>
    </row>
    <row r="185" spans="2:7" ht="15">
      <c r="B185" s="22" t="s">
        <v>78</v>
      </c>
      <c r="C185" s="158">
        <v>79.663</v>
      </c>
      <c r="D185" s="78">
        <v>155.41736699999998</v>
      </c>
      <c r="E185" s="141">
        <f>+E181+E177+E173+E169</f>
        <v>18.371502</v>
      </c>
      <c r="F185" s="23">
        <f>+F169+F173+F177+F181</f>
        <v>45</v>
      </c>
      <c r="G185" s="26">
        <f>SUM(C185:F185)</f>
        <v>298.451869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45">
        <v>528</v>
      </c>
      <c r="D188" s="47">
        <v>21071</v>
      </c>
      <c r="E188" s="48">
        <v>56</v>
      </c>
      <c r="F188" s="16">
        <v>20657</v>
      </c>
      <c r="G188" s="45">
        <f>SUM(C188:F188)</f>
        <v>42312</v>
      </c>
    </row>
    <row r="189" spans="2:7" ht="15">
      <c r="B189" s="18" t="s">
        <v>93</v>
      </c>
      <c r="C189" s="45">
        <v>4.402398</v>
      </c>
      <c r="D189" s="45">
        <v>412.12686600000006</v>
      </c>
      <c r="E189" s="140">
        <v>2.25</v>
      </c>
      <c r="F189" s="16">
        <v>181</v>
      </c>
      <c r="G189" s="13">
        <f>SUM(C189:F189)</f>
        <v>599.779264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23">
        <v>7727</v>
      </c>
      <c r="D192" s="78">
        <v>82872</v>
      </c>
      <c r="E192" s="82">
        <v>4884</v>
      </c>
      <c r="F192" s="23">
        <f>F159+F163+F184+F188</f>
        <v>41314</v>
      </c>
      <c r="G192" s="23">
        <f>SUM(C192:F192)</f>
        <v>136797</v>
      </c>
    </row>
    <row r="193" spans="2:7" ht="15">
      <c r="B193" s="22" t="s">
        <v>95</v>
      </c>
      <c r="C193" s="158">
        <v>186.791205</v>
      </c>
      <c r="D193" s="78">
        <v>876.672767</v>
      </c>
      <c r="E193" s="142">
        <v>63.540655</v>
      </c>
      <c r="F193" s="23">
        <f>F160+F185+F164+F189</f>
        <v>362</v>
      </c>
      <c r="G193" s="26">
        <f>SUM(C193:F193)</f>
        <v>1489.004627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74">
      <selection activeCell="F193" sqref="F193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56951</v>
      </c>
      <c r="D6" s="16">
        <v>8569</v>
      </c>
      <c r="E6" s="16">
        <v>10651</v>
      </c>
      <c r="F6" s="16">
        <v>10927</v>
      </c>
      <c r="G6" s="16">
        <f>+F6+E6+D6+C6</f>
        <v>87098</v>
      </c>
    </row>
    <row r="7" spans="2:7" ht="15">
      <c r="B7" s="38" t="s">
        <v>5</v>
      </c>
      <c r="C7" s="16">
        <v>523</v>
      </c>
      <c r="D7" s="16">
        <v>224</v>
      </c>
      <c r="E7" s="16">
        <v>11</v>
      </c>
      <c r="F7" s="16">
        <v>116</v>
      </c>
      <c r="G7" s="16">
        <f>+F7+E7+D7+C7</f>
        <v>874</v>
      </c>
    </row>
    <row r="8" spans="2:7" ht="15">
      <c r="B8" s="22" t="s">
        <v>6</v>
      </c>
      <c r="C8" s="31">
        <v>57474</v>
      </c>
      <c r="D8" s="31">
        <v>8793</v>
      </c>
      <c r="E8" s="31">
        <v>10662</v>
      </c>
      <c r="F8" s="31">
        <v>11043</v>
      </c>
      <c r="G8" s="31">
        <f>+F8+E8+D8+C8</f>
        <v>87972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6">
        <v>984981</v>
      </c>
      <c r="D12" s="16">
        <v>152694</v>
      </c>
      <c r="E12" s="21">
        <v>57578</v>
      </c>
      <c r="F12" s="49" t="s">
        <v>111</v>
      </c>
      <c r="G12" s="21">
        <f>SUM(C12:F12)</f>
        <v>1195253</v>
      </c>
    </row>
    <row r="13" spans="2:7" ht="15">
      <c r="B13" s="20" t="s">
        <v>8</v>
      </c>
      <c r="C13" s="16">
        <v>2357168</v>
      </c>
      <c r="D13" s="16">
        <v>525759</v>
      </c>
      <c r="E13" s="21">
        <v>234795</v>
      </c>
      <c r="F13" s="49" t="s">
        <v>111</v>
      </c>
      <c r="G13" s="21">
        <f>SUM(C13:F13)</f>
        <v>3117722</v>
      </c>
    </row>
    <row r="14" spans="2:7" ht="15">
      <c r="B14" s="22" t="s">
        <v>7</v>
      </c>
      <c r="C14" s="23">
        <v>3342149</v>
      </c>
      <c r="D14" s="23">
        <v>922918</v>
      </c>
      <c r="E14" s="23">
        <v>292373</v>
      </c>
      <c r="F14" s="23">
        <v>364443</v>
      </c>
      <c r="G14" s="23">
        <f>SUM(C14:F14)</f>
        <v>4921883</v>
      </c>
    </row>
    <row r="15" spans="2:7" ht="15">
      <c r="B15" s="22" t="s">
        <v>89</v>
      </c>
      <c r="C15" s="23">
        <v>426101</v>
      </c>
      <c r="D15" s="23">
        <v>126656</v>
      </c>
      <c r="E15" s="23">
        <v>2822</v>
      </c>
      <c r="F15" s="23">
        <v>77548</v>
      </c>
      <c r="G15" s="23">
        <f>SUM(C15:F15)</f>
        <v>633127</v>
      </c>
    </row>
    <row r="16" spans="2:7" ht="15">
      <c r="B16" s="22" t="s">
        <v>33</v>
      </c>
      <c r="C16" s="23">
        <v>3768250</v>
      </c>
      <c r="D16" s="23">
        <v>1049574</v>
      </c>
      <c r="E16" s="23">
        <v>295195</v>
      </c>
      <c r="F16" s="23">
        <v>441991</v>
      </c>
      <c r="G16" s="23">
        <f>SUM(C16:F16)</f>
        <v>5555010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36">
        <v>4111</v>
      </c>
      <c r="D19" s="36">
        <v>2584</v>
      </c>
      <c r="E19" s="29">
        <v>0</v>
      </c>
      <c r="F19" s="29">
        <v>0</v>
      </c>
      <c r="G19" s="45">
        <f>SUM(C19:F19)</f>
        <v>6695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3772361</v>
      </c>
      <c r="D21" s="23">
        <v>1052158</v>
      </c>
      <c r="E21" s="23">
        <v>295195</v>
      </c>
      <c r="F21" s="23">
        <v>441991</v>
      </c>
      <c r="G21" s="23">
        <f>SUM(C21:F21)</f>
        <v>5561705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23">
        <v>429976</v>
      </c>
      <c r="D24" s="23">
        <v>250506</v>
      </c>
      <c r="E24" s="23">
        <v>132989</v>
      </c>
      <c r="F24" s="23">
        <v>634692</v>
      </c>
      <c r="G24" s="23">
        <f>SUM(C24:F24)</f>
        <v>1448163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v>4202337</v>
      </c>
      <c r="D27" s="23">
        <v>1302664</v>
      </c>
      <c r="E27" s="23">
        <v>428184</v>
      </c>
      <c r="F27" s="23">
        <f>+F21+F24</f>
        <v>1076683</v>
      </c>
      <c r="G27" s="23">
        <f>SUM(C27:F27)</f>
        <v>7009868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39">
        <v>1358167</v>
      </c>
      <c r="D30" s="39">
        <v>238498</v>
      </c>
      <c r="E30" s="36">
        <v>110351</v>
      </c>
      <c r="F30" s="39">
        <v>221612</v>
      </c>
      <c r="G30" s="39">
        <f>SUM(C30:F30)</f>
        <v>1928628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39">
        <v>2653377182052</v>
      </c>
      <c r="D33" s="39">
        <v>478637152555</v>
      </c>
      <c r="E33" s="39">
        <v>211390864937</v>
      </c>
      <c r="F33" s="39">
        <v>259617004535</v>
      </c>
      <c r="G33" s="39">
        <f>SUM(C33:F33)</f>
        <v>3603022204079</v>
      </c>
    </row>
    <row r="34" spans="2:7" ht="15">
      <c r="B34" s="38" t="s">
        <v>102</v>
      </c>
      <c r="C34" s="39">
        <v>129939819072</v>
      </c>
      <c r="D34" s="39">
        <f>221852.0908265*D24</f>
        <v>55575279864.583206</v>
      </c>
      <c r="E34" s="39">
        <v>23198313100</v>
      </c>
      <c r="F34" s="39">
        <v>89364454610</v>
      </c>
      <c r="G34" s="39">
        <f>SUM(C34:F34)</f>
        <v>298077866646.5832</v>
      </c>
    </row>
    <row r="35" spans="2:7" ht="15">
      <c r="B35" s="22" t="s">
        <v>103</v>
      </c>
      <c r="C35" s="23">
        <v>2783317001124</v>
      </c>
      <c r="D35" s="23">
        <f>+D33+D34</f>
        <v>534212432419.5832</v>
      </c>
      <c r="E35" s="23">
        <v>234589178037</v>
      </c>
      <c r="F35" s="23">
        <f>+F34+F33</f>
        <v>348981459145</v>
      </c>
      <c r="G35" s="23">
        <f>SUM(C35:F35)</f>
        <v>3901100070725.583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36">
        <v>366460</v>
      </c>
      <c r="D39" s="36">
        <v>148508</v>
      </c>
      <c r="E39" s="36">
        <v>61499</v>
      </c>
      <c r="F39" s="36">
        <v>61472</v>
      </c>
      <c r="G39" s="36">
        <f>SUM(C39:F39)</f>
        <v>637939</v>
      </c>
      <c r="H39" s="9"/>
      <c r="I39" s="9"/>
    </row>
    <row r="40" spans="2:9" ht="15">
      <c r="B40" s="38" t="s">
        <v>16</v>
      </c>
      <c r="C40" s="45">
        <v>2055</v>
      </c>
      <c r="D40" s="13">
        <v>728.512317</v>
      </c>
      <c r="E40" s="36">
        <v>339</v>
      </c>
      <c r="F40" s="36">
        <v>316</v>
      </c>
      <c r="G40" s="13">
        <f>SUM(C40:F40)</f>
        <v>3438.512317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36">
        <v>94</v>
      </c>
      <c r="D43" s="36">
        <v>48</v>
      </c>
      <c r="E43" s="36">
        <v>4</v>
      </c>
      <c r="F43" s="36">
        <v>19</v>
      </c>
      <c r="G43" s="36">
        <f>SUM(C43:F43)</f>
        <v>165</v>
      </c>
      <c r="H43" s="9"/>
      <c r="I43" s="9"/>
    </row>
    <row r="44" spans="2:9" ht="15">
      <c r="B44" s="38" t="s">
        <v>19</v>
      </c>
      <c r="C44" s="45">
        <v>1</v>
      </c>
      <c r="D44" s="13">
        <v>0.553605</v>
      </c>
      <c r="E44" s="13">
        <v>0.1</v>
      </c>
      <c r="F44" s="13">
        <v>0.22848</v>
      </c>
      <c r="G44" s="13">
        <f>SUM(C44:F44)</f>
        <v>1.8820850000000002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39">
        <v>85833</v>
      </c>
      <c r="D47" s="39">
        <v>48239</v>
      </c>
      <c r="E47" s="39">
        <v>9070</v>
      </c>
      <c r="F47" s="39">
        <v>36738</v>
      </c>
      <c r="G47" s="39">
        <f>SUM(C47:F47)</f>
        <v>179880</v>
      </c>
      <c r="H47" s="9"/>
      <c r="I47" s="9"/>
    </row>
    <row r="48" spans="2:9" ht="15">
      <c r="B48" s="38" t="s">
        <v>22</v>
      </c>
      <c r="C48" s="45">
        <v>42376</v>
      </c>
      <c r="D48" s="13">
        <v>11958.013741</v>
      </c>
      <c r="E48" s="13">
        <v>3646.134</v>
      </c>
      <c r="F48" s="13">
        <v>4148.512734</v>
      </c>
      <c r="G48" s="13">
        <f>SUM(C48:F48)</f>
        <v>62128.660475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44">
        <v>138958</v>
      </c>
      <c r="D54" s="39">
        <v>7064</v>
      </c>
      <c r="E54" s="39">
        <v>3256</v>
      </c>
      <c r="F54" s="39">
        <v>3175</v>
      </c>
      <c r="G54" s="39">
        <f aca="true" t="shared" si="0" ref="G54:G70">SUM(C54:F54)</f>
        <v>152453</v>
      </c>
    </row>
    <row r="55" spans="2:7" ht="15">
      <c r="B55" s="38" t="s">
        <v>25</v>
      </c>
      <c r="C55" s="44">
        <v>55312.025912</v>
      </c>
      <c r="D55" s="39">
        <v>11260.742620999994</v>
      </c>
      <c r="E55" s="39">
        <v>5400.110741</v>
      </c>
      <c r="F55" s="39">
        <v>5432.923603</v>
      </c>
      <c r="G55" s="39">
        <f t="shared" si="0"/>
        <v>77405.802877</v>
      </c>
    </row>
    <row r="56" spans="2:7" ht="15">
      <c r="B56" s="38" t="s">
        <v>26</v>
      </c>
      <c r="C56" s="43">
        <v>9.48169230990659</v>
      </c>
      <c r="D56" s="39">
        <v>38.80479346311962</v>
      </c>
      <c r="E56" s="39">
        <v>27</v>
      </c>
      <c r="F56" s="39">
        <v>30</v>
      </c>
      <c r="G56" s="39">
        <f>AVERAGE(C56:F56)</f>
        <v>26.321621443256554</v>
      </c>
    </row>
    <row r="57" spans="2:7" ht="15">
      <c r="B57" s="38" t="s">
        <v>27</v>
      </c>
      <c r="C57" s="42">
        <v>763898</v>
      </c>
      <c r="D57" s="39">
        <v>202923</v>
      </c>
      <c r="E57" s="39">
        <v>65941</v>
      </c>
      <c r="F57" s="39">
        <v>97910</v>
      </c>
      <c r="G57" s="39">
        <f t="shared" si="0"/>
        <v>1130672</v>
      </c>
    </row>
    <row r="58" spans="2:7" ht="15">
      <c r="B58" s="38" t="s">
        <v>107</v>
      </c>
      <c r="C58" s="46">
        <v>1316503.861883</v>
      </c>
      <c r="D58" s="13">
        <v>322610.413334</v>
      </c>
      <c r="E58" s="13">
        <v>90627.39023</v>
      </c>
      <c r="F58" s="13">
        <v>170986.859534</v>
      </c>
      <c r="G58" s="13">
        <f t="shared" si="0"/>
        <v>1900728.524981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24">
        <v>0</v>
      </c>
      <c r="D60" s="24">
        <v>0</v>
      </c>
      <c r="E60" s="24">
        <v>0</v>
      </c>
      <c r="F60" s="24">
        <v>0</v>
      </c>
      <c r="G60" s="39">
        <f t="shared" si="0"/>
        <v>0</v>
      </c>
    </row>
    <row r="61" spans="2:7" ht="15">
      <c r="B61" s="38" t="s">
        <v>25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24">
        <v>0</v>
      </c>
      <c r="D63" s="24">
        <v>0</v>
      </c>
      <c r="E63" s="24">
        <v>0</v>
      </c>
      <c r="F63" s="24">
        <v>0</v>
      </c>
      <c r="G63" s="39">
        <f t="shared" si="0"/>
        <v>0</v>
      </c>
    </row>
    <row r="64" spans="2:7" ht="15">
      <c r="B64" s="38" t="s">
        <v>107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47">
        <v>7671</v>
      </c>
      <c r="D66" s="36">
        <v>3716</v>
      </c>
      <c r="E66" s="36">
        <v>2345</v>
      </c>
      <c r="F66" s="36">
        <v>11865</v>
      </c>
      <c r="G66" s="36">
        <f t="shared" si="0"/>
        <v>25597</v>
      </c>
    </row>
    <row r="67" spans="2:7" ht="15">
      <c r="B67" s="38" t="s">
        <v>25</v>
      </c>
      <c r="C67" s="47">
        <v>3274.02772</v>
      </c>
      <c r="D67" s="36">
        <v>3917.5302400000005</v>
      </c>
      <c r="E67" s="36">
        <v>2192.902029</v>
      </c>
      <c r="F67" s="36">
        <v>9172.006996</v>
      </c>
      <c r="G67" s="36">
        <f t="shared" si="0"/>
        <v>18556.466985</v>
      </c>
    </row>
    <row r="68" spans="2:7" ht="15">
      <c r="B68" s="38" t="s">
        <v>26</v>
      </c>
      <c r="C68" s="47">
        <v>28.4162429930909</v>
      </c>
      <c r="D68" s="36">
        <v>52.607242736944386</v>
      </c>
      <c r="E68" s="36">
        <v>43</v>
      </c>
      <c r="F68" s="36">
        <v>40</v>
      </c>
      <c r="G68" s="36">
        <f>AVERAGE(C68:F68)</f>
        <v>41.005871432508826</v>
      </c>
    </row>
    <row r="69" spans="2:7" ht="15">
      <c r="B69" s="38" t="s">
        <v>27</v>
      </c>
      <c r="C69" s="45">
        <v>137322</v>
      </c>
      <c r="D69" s="36">
        <v>110366</v>
      </c>
      <c r="E69" s="36">
        <v>56403</v>
      </c>
      <c r="F69" s="36">
        <v>281872</v>
      </c>
      <c r="G69" s="36">
        <f t="shared" si="0"/>
        <v>585963</v>
      </c>
    </row>
    <row r="70" spans="2:7" ht="15">
      <c r="B70" s="38" t="s">
        <v>107</v>
      </c>
      <c r="C70" s="46">
        <v>99490.032794</v>
      </c>
      <c r="D70" s="14">
        <v>82701.295423</v>
      </c>
      <c r="E70" s="46">
        <v>38562.851715</v>
      </c>
      <c r="F70" s="46">
        <v>162846.405729</v>
      </c>
      <c r="G70" s="14">
        <f t="shared" si="0"/>
        <v>383600.585661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3">
        <v>146629</v>
      </c>
      <c r="D72" s="23">
        <v>10780</v>
      </c>
      <c r="E72" s="23">
        <v>5601</v>
      </c>
      <c r="F72" s="23">
        <v>15040</v>
      </c>
      <c r="G72" s="23">
        <f>SUM(C72:F72)</f>
        <v>178050</v>
      </c>
    </row>
    <row r="73" spans="2:7" ht="15">
      <c r="B73" s="22" t="s">
        <v>25</v>
      </c>
      <c r="C73" s="23">
        <v>58586.053631999996</v>
      </c>
      <c r="D73" s="23">
        <v>15178.272860999994</v>
      </c>
      <c r="E73" s="23">
        <v>7593.01277</v>
      </c>
      <c r="F73" s="23">
        <v>14604.930599</v>
      </c>
      <c r="G73" s="26">
        <f>SUM(C73:F73)</f>
        <v>95962.26986199999</v>
      </c>
    </row>
    <row r="74" spans="2:7" ht="15">
      <c r="B74" s="22" t="s">
        <v>26</v>
      </c>
      <c r="C74" s="23">
        <v>18.948967651498744</v>
      </c>
      <c r="D74" s="23">
        <v>30.47067873335467</v>
      </c>
      <c r="E74" s="23">
        <v>34</v>
      </c>
      <c r="F74" s="23">
        <v>40</v>
      </c>
      <c r="G74" s="23">
        <f>AVERAGE(C74:F74)</f>
        <v>30.854911596213356</v>
      </c>
    </row>
    <row r="75" spans="2:7" ht="15">
      <c r="B75" s="22" t="s">
        <v>27</v>
      </c>
      <c r="C75" s="23">
        <v>901220</v>
      </c>
      <c r="D75" s="23">
        <v>313289</v>
      </c>
      <c r="E75" s="23">
        <v>122344</v>
      </c>
      <c r="F75" s="23">
        <v>379782</v>
      </c>
      <c r="G75" s="23">
        <f>SUM(C75:F75)</f>
        <v>1716635</v>
      </c>
    </row>
    <row r="76" spans="2:7" ht="15">
      <c r="B76" s="22" t="s">
        <v>107</v>
      </c>
      <c r="C76" s="26">
        <v>1415993.8946770001</v>
      </c>
      <c r="D76" s="26">
        <v>405311.708757</v>
      </c>
      <c r="E76" s="26">
        <v>129190.241945</v>
      </c>
      <c r="F76" s="26">
        <v>333833.265263</v>
      </c>
      <c r="G76" s="26">
        <f>SUM(C76:F76)</f>
        <v>2284329.110642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24">
        <v>0</v>
      </c>
      <c r="D80" s="24">
        <v>0</v>
      </c>
      <c r="E80" s="24">
        <v>0</v>
      </c>
      <c r="F80" s="24">
        <v>0</v>
      </c>
      <c r="G80" s="24">
        <f>SUM(C80:F80)</f>
        <v>0</v>
      </c>
    </row>
    <row r="81" spans="2:7" ht="15">
      <c r="B81" s="38" t="s">
        <v>25</v>
      </c>
      <c r="C81" s="30">
        <v>0</v>
      </c>
      <c r="D81" s="30">
        <v>0</v>
      </c>
      <c r="E81" s="30">
        <v>0</v>
      </c>
      <c r="F81" s="24">
        <v>0</v>
      </c>
      <c r="G81" s="30">
        <f>SUM(C81:F81)</f>
        <v>0</v>
      </c>
    </row>
    <row r="82" spans="2:7" ht="15">
      <c r="B82" s="38" t="s">
        <v>26</v>
      </c>
      <c r="C82" s="30">
        <v>0</v>
      </c>
      <c r="D82" s="30">
        <v>0</v>
      </c>
      <c r="E82" s="30">
        <v>0</v>
      </c>
      <c r="F82" s="24">
        <v>0</v>
      </c>
      <c r="G82" s="30">
        <f>AVERAGE(C82:F82)</f>
        <v>0</v>
      </c>
    </row>
    <row r="83" spans="2:7" ht="15">
      <c r="B83" s="38" t="s">
        <v>27</v>
      </c>
      <c r="C83" s="30">
        <v>1144</v>
      </c>
      <c r="D83" s="30">
        <v>143</v>
      </c>
      <c r="E83" s="30">
        <v>7</v>
      </c>
      <c r="F83" s="24">
        <v>0</v>
      </c>
      <c r="G83" s="30">
        <f>SUM(C83:F83)</f>
        <v>1294</v>
      </c>
    </row>
    <row r="84" spans="2:7" ht="15">
      <c r="B84" s="38" t="s">
        <v>107</v>
      </c>
      <c r="C84" s="13">
        <v>22758.464646</v>
      </c>
      <c r="D84" s="13">
        <v>1688.62383</v>
      </c>
      <c r="E84" s="30">
        <v>88</v>
      </c>
      <c r="F84" s="24">
        <v>0</v>
      </c>
      <c r="G84" s="13">
        <f>SUM(C84:F84)</f>
        <v>24535.088476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24">
        <v>0</v>
      </c>
      <c r="D86" s="24">
        <v>0</v>
      </c>
      <c r="E86" s="24">
        <v>0</v>
      </c>
      <c r="F86" s="24">
        <v>0</v>
      </c>
      <c r="G86" s="36">
        <f>SUM(C86:F86)</f>
        <v>0</v>
      </c>
    </row>
    <row r="87" spans="2:7" ht="15">
      <c r="B87" s="38" t="s">
        <v>25</v>
      </c>
      <c r="C87" s="24">
        <v>0</v>
      </c>
      <c r="D87" s="24">
        <v>0</v>
      </c>
      <c r="E87" s="24">
        <v>0</v>
      </c>
      <c r="F87" s="24">
        <v>0</v>
      </c>
      <c r="G87" s="36">
        <f>SUM(C87:F87)</f>
        <v>0</v>
      </c>
    </row>
    <row r="88" spans="2:7" ht="15">
      <c r="B88" s="38" t="s">
        <v>26</v>
      </c>
      <c r="C88" s="24">
        <v>0</v>
      </c>
      <c r="D88" s="24">
        <v>0</v>
      </c>
      <c r="E88" s="24">
        <v>0</v>
      </c>
      <c r="F88" s="24">
        <v>0</v>
      </c>
      <c r="G88" s="36">
        <f>AVERAGE(C88:F88)</f>
        <v>0</v>
      </c>
    </row>
    <row r="89" spans="2:7" ht="15">
      <c r="B89" s="38" t="s">
        <v>27</v>
      </c>
      <c r="C89" s="24">
        <v>0</v>
      </c>
      <c r="D89" s="24">
        <v>0</v>
      </c>
      <c r="E89" s="24">
        <v>0</v>
      </c>
      <c r="F89" s="24">
        <v>0</v>
      </c>
      <c r="G89" s="36">
        <f>SUM(C89:F89)</f>
        <v>0</v>
      </c>
    </row>
    <row r="90" spans="2:7" ht="15">
      <c r="B90" s="38" t="s">
        <v>107</v>
      </c>
      <c r="C90" s="24">
        <v>0</v>
      </c>
      <c r="D90" s="24">
        <v>0</v>
      </c>
      <c r="E90" s="24">
        <v>0</v>
      </c>
      <c r="F90" s="24">
        <v>0</v>
      </c>
      <c r="G90" s="36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38">
        <v>0</v>
      </c>
      <c r="D92" s="24">
        <v>0</v>
      </c>
      <c r="E92" s="24">
        <v>0</v>
      </c>
      <c r="F92" s="24">
        <v>0</v>
      </c>
      <c r="G92" s="36">
        <f>SUM(C92:F92)</f>
        <v>0</v>
      </c>
    </row>
    <row r="93" spans="2:7" ht="15">
      <c r="B93" s="38" t="s">
        <v>25</v>
      </c>
      <c r="C93" s="35">
        <v>0</v>
      </c>
      <c r="D93" s="24">
        <v>0</v>
      </c>
      <c r="E93" s="24">
        <v>0</v>
      </c>
      <c r="F93" s="24">
        <v>0</v>
      </c>
      <c r="G93" s="36">
        <f>SUM(C93:F93)</f>
        <v>0</v>
      </c>
    </row>
    <row r="94" spans="2:7" ht="15">
      <c r="B94" s="38" t="s">
        <v>26</v>
      </c>
      <c r="C94" s="41">
        <v>0</v>
      </c>
      <c r="D94" s="24">
        <v>0</v>
      </c>
      <c r="E94" s="24">
        <v>0</v>
      </c>
      <c r="F94" s="24">
        <v>0</v>
      </c>
      <c r="G94" s="36">
        <f>AVERAGE(C94:F94)</f>
        <v>0</v>
      </c>
    </row>
    <row r="95" spans="2:7" ht="15">
      <c r="B95" s="38" t="s">
        <v>27</v>
      </c>
      <c r="C95" s="41">
        <v>14</v>
      </c>
      <c r="D95" s="24">
        <v>0</v>
      </c>
      <c r="E95" s="24">
        <v>0</v>
      </c>
      <c r="F95" s="24">
        <v>0</v>
      </c>
      <c r="G95" s="36">
        <f>SUM(C95:F95)</f>
        <v>14</v>
      </c>
    </row>
    <row r="96" spans="2:7" ht="15">
      <c r="B96" s="38" t="s">
        <v>107</v>
      </c>
      <c r="C96" s="13">
        <v>204.703708</v>
      </c>
      <c r="D96" s="24">
        <v>0</v>
      </c>
      <c r="E96" s="24">
        <v>0</v>
      </c>
      <c r="F96" s="24">
        <v>0</v>
      </c>
      <c r="G96" s="13">
        <f>SUM(C96:F96)</f>
        <v>204.703708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v>0</v>
      </c>
      <c r="D98" s="22">
        <v>0</v>
      </c>
      <c r="E98" s="23">
        <v>0</v>
      </c>
      <c r="F98" s="25">
        <v>0</v>
      </c>
      <c r="G98" s="23">
        <f>SUM(C98:F98)</f>
        <v>0</v>
      </c>
    </row>
    <row r="99" spans="2:7" ht="15">
      <c r="B99" s="22" t="s">
        <v>25</v>
      </c>
      <c r="C99" s="23">
        <v>0</v>
      </c>
      <c r="D99" s="22">
        <v>0</v>
      </c>
      <c r="E99" s="23">
        <v>0</v>
      </c>
      <c r="F99" s="25">
        <v>0</v>
      </c>
      <c r="G99" s="23">
        <f>SUM(C99:F99)</f>
        <v>0</v>
      </c>
    </row>
    <row r="100" spans="2:7" ht="15">
      <c r="B100" s="22" t="s">
        <v>26</v>
      </c>
      <c r="C100" s="23">
        <v>0</v>
      </c>
      <c r="D100" s="22">
        <v>0</v>
      </c>
      <c r="E100" s="23">
        <v>0</v>
      </c>
      <c r="F100" s="25">
        <v>0</v>
      </c>
      <c r="G100" s="23">
        <f>AVERAGE(C100:F100)</f>
        <v>0</v>
      </c>
    </row>
    <row r="101" spans="2:7" ht="15">
      <c r="B101" s="22" t="s">
        <v>27</v>
      </c>
      <c r="C101" s="23">
        <v>1158</v>
      </c>
      <c r="D101" s="22">
        <v>143</v>
      </c>
      <c r="E101" s="22">
        <v>7</v>
      </c>
      <c r="F101" s="33">
        <v>0</v>
      </c>
      <c r="G101" s="23">
        <f>SUM(C101:F101)</f>
        <v>1308</v>
      </c>
    </row>
    <row r="102" spans="2:7" ht="15">
      <c r="B102" s="22" t="s">
        <v>107</v>
      </c>
      <c r="C102" s="26">
        <v>22963.168354</v>
      </c>
      <c r="D102" s="26">
        <v>1688.62383</v>
      </c>
      <c r="E102" s="22">
        <v>88</v>
      </c>
      <c r="F102" s="33">
        <v>0</v>
      </c>
      <c r="G102" s="26">
        <f>SUM(C102:F102)</f>
        <v>24739.792184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7" ht="15">
      <c r="B105" s="185" t="s">
        <v>39</v>
      </c>
      <c r="C105" s="185"/>
      <c r="D105" s="185"/>
      <c r="E105" s="185"/>
      <c r="F105" s="185"/>
      <c r="G105" s="185"/>
    </row>
    <row r="106" spans="2:7" ht="15">
      <c r="B106" s="38" t="s">
        <v>36</v>
      </c>
      <c r="C106" s="14">
        <v>2.2</v>
      </c>
      <c r="D106" s="17">
        <v>2.760251937984479</v>
      </c>
      <c r="E106" s="17">
        <v>2.67</v>
      </c>
      <c r="F106" s="17">
        <v>2.35</v>
      </c>
      <c r="G106" s="17">
        <f>AVERAGE(C106:F106)</f>
        <v>2.4950629844961196</v>
      </c>
    </row>
    <row r="107" spans="2:7" ht="15">
      <c r="B107" s="38" t="s">
        <v>37</v>
      </c>
      <c r="C107" s="14">
        <v>2.2</v>
      </c>
      <c r="D107" s="17">
        <v>2.609225092250925</v>
      </c>
      <c r="E107" s="38">
        <v>2.62</v>
      </c>
      <c r="F107" s="17">
        <v>2.35</v>
      </c>
      <c r="G107" s="17">
        <f>AVERAGE(C107:F107)</f>
        <v>2.4448062730627313</v>
      </c>
    </row>
    <row r="108" spans="2:7" ht="15">
      <c r="B108" s="38" t="s">
        <v>38</v>
      </c>
      <c r="C108" s="14">
        <v>2.2</v>
      </c>
      <c r="D108" s="17">
        <v>2.4715008431703174</v>
      </c>
      <c r="E108" s="38">
        <v>2.45</v>
      </c>
      <c r="F108" s="17">
        <v>1.9</v>
      </c>
      <c r="G108" s="17">
        <f>AVERAGE(C108:F108)</f>
        <v>2.2553752107925793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14">
        <v>0.99</v>
      </c>
      <c r="D110" s="17">
        <v>1.8457142857142854</v>
      </c>
      <c r="E110" s="38">
        <v>1.8</v>
      </c>
      <c r="F110" s="17">
        <v>1.78</v>
      </c>
      <c r="G110" s="17">
        <f>AVERAGE(C110:F110)</f>
        <v>1.6039285714285714</v>
      </c>
    </row>
    <row r="111" spans="2:7" ht="15">
      <c r="B111" s="38" t="s">
        <v>37</v>
      </c>
      <c r="C111" s="14">
        <v>1.75</v>
      </c>
      <c r="D111" s="17">
        <v>1.8468292682926826</v>
      </c>
      <c r="E111" s="38">
        <v>1.83</v>
      </c>
      <c r="F111" s="17">
        <v>1.78</v>
      </c>
      <c r="G111" s="17">
        <f>AVERAGE(C111:F111)</f>
        <v>1.8017073170731708</v>
      </c>
    </row>
    <row r="112" spans="2:7" ht="15">
      <c r="B112" s="38" t="s">
        <v>38</v>
      </c>
      <c r="C112" s="14">
        <v>1.75</v>
      </c>
      <c r="D112" s="17">
        <v>1.8297536945812827</v>
      </c>
      <c r="E112" s="17">
        <v>1.81</v>
      </c>
      <c r="F112" s="17">
        <v>1.78</v>
      </c>
      <c r="G112" s="17">
        <f>AVERAGE(C112:F112)</f>
        <v>1.7924384236453206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14">
        <v>1.72</v>
      </c>
      <c r="D115" s="17">
        <v>1.8022222222222177</v>
      </c>
      <c r="E115" s="17">
        <v>1.79</v>
      </c>
      <c r="F115" s="17">
        <v>1.77</v>
      </c>
      <c r="G115" s="17">
        <f>AVERAGE(C115:F115)</f>
        <v>1.7705555555555543</v>
      </c>
    </row>
    <row r="116" spans="2:7" ht="15">
      <c r="B116" s="38" t="s">
        <v>37</v>
      </c>
      <c r="C116" s="14">
        <v>1.72</v>
      </c>
      <c r="D116" s="17">
        <v>1.8035408560311201</v>
      </c>
      <c r="E116" s="38">
        <v>1.78</v>
      </c>
      <c r="F116" s="17">
        <v>1.77</v>
      </c>
      <c r="G116" s="17">
        <f>AVERAGE(C116:F116)</f>
        <v>1.7683852140077803</v>
      </c>
    </row>
    <row r="117" spans="2:7" ht="15">
      <c r="B117" s="38" t="s">
        <v>38</v>
      </c>
      <c r="C117" s="14">
        <v>1.72</v>
      </c>
      <c r="D117" s="17">
        <v>1.8020644850818304</v>
      </c>
      <c r="E117" s="38">
        <v>1.78</v>
      </c>
      <c r="F117" s="17">
        <v>1.77</v>
      </c>
      <c r="G117" s="17">
        <f>AVERAGE(C117:F117)</f>
        <v>1.7680161212704575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14">
        <v>0.98</v>
      </c>
      <c r="D119" s="17">
        <v>1.78</v>
      </c>
      <c r="E119" s="38">
        <v>0</v>
      </c>
      <c r="F119" s="17">
        <v>1.77</v>
      </c>
      <c r="G119" s="17">
        <f>AVERAGE(C119:F119)</f>
        <v>1.1324999999999998</v>
      </c>
    </row>
    <row r="120" spans="2:7" ht="15">
      <c r="B120" s="38" t="s">
        <v>37</v>
      </c>
      <c r="C120" s="14">
        <v>0.99</v>
      </c>
      <c r="D120" s="17">
        <v>1.78</v>
      </c>
      <c r="E120" s="38">
        <v>0</v>
      </c>
      <c r="F120" s="17">
        <v>1.77</v>
      </c>
      <c r="G120" s="17">
        <f>AVERAGE(C120:F120)</f>
        <v>1.135</v>
      </c>
    </row>
    <row r="121" spans="2:7" ht="15">
      <c r="B121" s="38" t="s">
        <v>38</v>
      </c>
      <c r="C121" s="14">
        <v>0.99</v>
      </c>
      <c r="D121" s="17">
        <v>1.8118181818181816</v>
      </c>
      <c r="E121" s="17">
        <v>1.44</v>
      </c>
      <c r="F121" s="17">
        <v>1.77</v>
      </c>
      <c r="G121" s="17">
        <f>AVERAGE(C121:F121)</f>
        <v>1.5029545454545454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14">
        <v>5.65055784414768</v>
      </c>
      <c r="D124" s="32">
        <v>0</v>
      </c>
      <c r="E124" s="24">
        <v>0</v>
      </c>
      <c r="F124" s="24">
        <v>0</v>
      </c>
      <c r="G124" s="14">
        <f>AVERAGE(C124:F124)</f>
        <v>1.41263946103692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14">
        <v>2.01015148378313</v>
      </c>
      <c r="D126" s="14">
        <v>2.103</v>
      </c>
      <c r="E126" s="14">
        <v>2.205813</v>
      </c>
      <c r="F126" s="15">
        <v>0</v>
      </c>
      <c r="G126" s="14">
        <f>AVERAGE(C126:F126)</f>
        <v>1.5797411209457826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36">
        <v>355678</v>
      </c>
      <c r="D129" s="39">
        <v>38486</v>
      </c>
      <c r="E129" s="36">
        <v>8607</v>
      </c>
      <c r="F129" s="45">
        <v>1154</v>
      </c>
      <c r="G129" s="36">
        <f>SUM(C129:F129)</f>
        <v>403925</v>
      </c>
    </row>
    <row r="130" spans="2:7" ht="15">
      <c r="B130" s="38" t="s">
        <v>45</v>
      </c>
      <c r="C130" s="13">
        <v>178494.890433</v>
      </c>
      <c r="D130" s="13">
        <v>4352.943181</v>
      </c>
      <c r="E130" s="36">
        <v>1113</v>
      </c>
      <c r="F130" s="13">
        <v>1462.973241</v>
      </c>
      <c r="G130" s="13">
        <f>SUM(C130:F130)</f>
        <v>185423.806855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40">
        <v>562328</v>
      </c>
      <c r="D133" s="39">
        <v>277491</v>
      </c>
      <c r="E133" s="39">
        <v>154895</v>
      </c>
      <c r="F133" s="36">
        <v>401861</v>
      </c>
      <c r="G133" s="36">
        <f>SUM(C133:F133)</f>
        <v>1396575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36">
        <v>0</v>
      </c>
      <c r="D137" s="36">
        <v>7703</v>
      </c>
      <c r="E137" s="36">
        <v>0</v>
      </c>
      <c r="F137" s="36">
        <v>14188</v>
      </c>
      <c r="G137" s="39">
        <f>SUM(C137:F137)</f>
        <v>21891</v>
      </c>
      <c r="H137" s="9"/>
      <c r="I137" s="9"/>
    </row>
    <row r="138" spans="2:9" ht="15">
      <c r="B138" s="38" t="s">
        <v>50</v>
      </c>
      <c r="C138" s="36">
        <v>0</v>
      </c>
      <c r="D138" s="36">
        <v>1412</v>
      </c>
      <c r="E138" s="36">
        <v>10</v>
      </c>
      <c r="F138" s="36">
        <v>159</v>
      </c>
      <c r="G138" s="39">
        <f>SUM(C138:F138)</f>
        <v>1581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36">
        <v>0</v>
      </c>
      <c r="D141" s="39">
        <v>0</v>
      </c>
      <c r="E141" s="36">
        <v>0</v>
      </c>
      <c r="F141" s="24">
        <v>0</v>
      </c>
      <c r="G141" s="39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36">
        <v>966</v>
      </c>
      <c r="D147" s="39">
        <v>2125</v>
      </c>
      <c r="E147" s="38">
        <v>0</v>
      </c>
      <c r="F147" s="36">
        <v>746</v>
      </c>
      <c r="G147" s="36">
        <f>SUM(C147:F147)</f>
        <v>3837</v>
      </c>
    </row>
    <row r="148" spans="2:7" ht="15">
      <c r="B148" s="38" t="s">
        <v>55</v>
      </c>
      <c r="C148" s="13">
        <v>19.803</v>
      </c>
      <c r="D148" s="13">
        <v>42.5815</v>
      </c>
      <c r="E148" s="38">
        <v>0</v>
      </c>
      <c r="F148" s="13">
        <v>9.532</v>
      </c>
      <c r="G148" s="13">
        <f>SUM(C148:F148)</f>
        <v>71.9165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38">
        <v>1</v>
      </c>
      <c r="E151" s="38">
        <v>3</v>
      </c>
      <c r="F151" s="34">
        <v>0</v>
      </c>
      <c r="G151" s="36">
        <f>SUM(C151:F151)</f>
        <v>4</v>
      </c>
      <c r="H151" s="27"/>
    </row>
    <row r="152" spans="2:8" ht="15">
      <c r="B152" s="38" t="s">
        <v>58</v>
      </c>
      <c r="C152" s="38">
        <v>0</v>
      </c>
      <c r="D152" s="38">
        <v>0.02</v>
      </c>
      <c r="E152" s="13">
        <v>0.078</v>
      </c>
      <c r="F152" s="34">
        <v>0</v>
      </c>
      <c r="G152" s="13">
        <f>SUM(C152:F152)</f>
        <v>0.098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39">
        <v>69</v>
      </c>
      <c r="E155" s="38">
        <v>0</v>
      </c>
      <c r="F155" s="34">
        <v>0</v>
      </c>
      <c r="G155" s="36">
        <f>SUM(C155:F155)</f>
        <v>69</v>
      </c>
      <c r="H155" s="27"/>
    </row>
    <row r="156" spans="2:8" ht="15">
      <c r="B156" s="38" t="s">
        <v>60</v>
      </c>
      <c r="C156" s="38">
        <v>0</v>
      </c>
      <c r="D156" s="13">
        <v>1.01</v>
      </c>
      <c r="E156" s="38">
        <v>0</v>
      </c>
      <c r="F156" s="34">
        <v>0</v>
      </c>
      <c r="G156" s="13">
        <f>SUM(C156:F156)</f>
        <v>1.01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23">
        <v>966</v>
      </c>
      <c r="D159" s="23">
        <v>2195</v>
      </c>
      <c r="E159" s="23">
        <v>3</v>
      </c>
      <c r="F159" s="23">
        <v>746</v>
      </c>
      <c r="G159" s="23">
        <f>SUM(C159:F159)</f>
        <v>3910</v>
      </c>
    </row>
    <row r="160" spans="2:7" ht="15">
      <c r="B160" s="22" t="s">
        <v>75</v>
      </c>
      <c r="C160" s="26">
        <v>19.803</v>
      </c>
      <c r="D160" s="26">
        <v>43.6115</v>
      </c>
      <c r="E160" s="26">
        <v>0.078</v>
      </c>
      <c r="F160" s="26">
        <v>9.532</v>
      </c>
      <c r="G160" s="26">
        <f>SUM(C160:F160)</f>
        <v>73.0245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36">
        <v>3968</v>
      </c>
      <c r="D163" s="39">
        <v>32751</v>
      </c>
      <c r="E163" s="36">
        <v>3699</v>
      </c>
      <c r="F163" s="36">
        <v>21910</v>
      </c>
      <c r="G163" s="36">
        <f>SUM(C163:F163)</f>
        <v>62328</v>
      </c>
    </row>
    <row r="164" spans="2:7" ht="15">
      <c r="B164" s="18" t="s">
        <v>60</v>
      </c>
      <c r="C164" s="13">
        <v>97.118463</v>
      </c>
      <c r="D164" s="13">
        <v>170.764662</v>
      </c>
      <c r="E164" s="13">
        <v>34.860066</v>
      </c>
      <c r="F164" s="13">
        <v>125.424357</v>
      </c>
      <c r="G164" s="13">
        <f>SUM(C164:F164)</f>
        <v>428.167548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36">
        <v>563</v>
      </c>
      <c r="D168" s="39">
        <v>3481</v>
      </c>
      <c r="E168" s="36">
        <v>168</v>
      </c>
      <c r="F168" s="39">
        <v>656</v>
      </c>
      <c r="G168" s="36">
        <f>SUM(C168:F168)</f>
        <v>4868</v>
      </c>
    </row>
    <row r="169" spans="2:7" ht="15">
      <c r="B169" s="38" t="s">
        <v>66</v>
      </c>
      <c r="C169" s="13">
        <v>14.075</v>
      </c>
      <c r="D169" s="13">
        <v>47.704907999999996</v>
      </c>
      <c r="E169" s="13">
        <v>3.36</v>
      </c>
      <c r="F169" s="13">
        <v>21.641</v>
      </c>
      <c r="G169" s="13">
        <f>SUM(C169:F169)</f>
        <v>86.78090799999998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36">
        <v>1986</v>
      </c>
      <c r="D172" s="39">
        <v>871</v>
      </c>
      <c r="E172" s="36">
        <v>279</v>
      </c>
      <c r="F172" s="39">
        <v>635</v>
      </c>
      <c r="G172" s="36">
        <f>SUM(C172:F172)</f>
        <v>3771</v>
      </c>
    </row>
    <row r="173" spans="2:7" ht="15">
      <c r="B173" s="38" t="s">
        <v>66</v>
      </c>
      <c r="C173" s="13">
        <v>43.692</v>
      </c>
      <c r="D173" s="13">
        <v>18.267</v>
      </c>
      <c r="E173" s="13">
        <v>6.975</v>
      </c>
      <c r="F173" s="13">
        <v>13.7675</v>
      </c>
      <c r="G173" s="13">
        <f>SUM(C173:F173)</f>
        <v>82.7015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39">
        <v>196</v>
      </c>
      <c r="D176" s="39">
        <v>267</v>
      </c>
      <c r="E176" s="36">
        <v>156</v>
      </c>
      <c r="F176" s="39">
        <v>34</v>
      </c>
      <c r="G176" s="36">
        <f>SUM(C176:F176)</f>
        <v>653</v>
      </c>
    </row>
    <row r="177" spans="2:7" ht="15">
      <c r="B177" s="38" t="s">
        <v>66</v>
      </c>
      <c r="C177" s="13">
        <v>13.72</v>
      </c>
      <c r="D177" s="13">
        <v>21.71</v>
      </c>
      <c r="E177" s="13">
        <v>9.089904</v>
      </c>
      <c r="F177" s="13">
        <v>3.44</v>
      </c>
      <c r="G177" s="13">
        <f>SUM(C177:F177)</f>
        <v>47.959903999999995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39">
        <v>430</v>
      </c>
      <c r="D180" s="39">
        <v>33</v>
      </c>
      <c r="E180" s="29">
        <v>0</v>
      </c>
      <c r="F180" s="39">
        <v>0</v>
      </c>
      <c r="G180" s="36">
        <f>SUM(C180:F180)</f>
        <v>463</v>
      </c>
    </row>
    <row r="181" spans="2:7" ht="15">
      <c r="B181" s="38" t="s">
        <v>66</v>
      </c>
      <c r="C181" s="13">
        <v>13.26</v>
      </c>
      <c r="D181" s="13">
        <v>1.75</v>
      </c>
      <c r="E181" s="29">
        <v>0</v>
      </c>
      <c r="F181" s="47">
        <v>0</v>
      </c>
      <c r="G181" s="13">
        <f>SUM(C181:F181)</f>
        <v>15.01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23">
        <v>3175</v>
      </c>
      <c r="D184" s="23">
        <v>4652</v>
      </c>
      <c r="E184" s="23">
        <v>603</v>
      </c>
      <c r="F184" s="23">
        <f>+F168+F172+F176+F180</f>
        <v>1325</v>
      </c>
      <c r="G184" s="23">
        <f>SUM(C184:F184)</f>
        <v>9755</v>
      </c>
    </row>
    <row r="185" spans="2:7" ht="15">
      <c r="B185" s="22" t="s">
        <v>78</v>
      </c>
      <c r="C185" s="26">
        <v>84.747</v>
      </c>
      <c r="D185" s="26">
        <v>89.43190799999999</v>
      </c>
      <c r="E185" s="26">
        <v>19.424903999999998</v>
      </c>
      <c r="F185" s="26">
        <f>+F169+F173+F177+F181</f>
        <v>38.848499999999994</v>
      </c>
      <c r="G185" s="26">
        <f>SUM(C185:F185)</f>
        <v>232.45231199999998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36">
        <v>912</v>
      </c>
      <c r="D188" s="39">
        <v>2046</v>
      </c>
      <c r="E188" s="36">
        <v>44</v>
      </c>
      <c r="F188" s="45">
        <v>23235</v>
      </c>
      <c r="G188" s="36">
        <f>SUM(C188:F188)</f>
        <v>26237</v>
      </c>
    </row>
    <row r="189" spans="2:7" ht="15">
      <c r="B189" s="18" t="s">
        <v>93</v>
      </c>
      <c r="C189" s="13">
        <v>9.499694</v>
      </c>
      <c r="D189" s="13">
        <v>103.61875</v>
      </c>
      <c r="E189" s="13">
        <v>1.74</v>
      </c>
      <c r="F189" s="13">
        <v>164.27285700000002</v>
      </c>
      <c r="G189" s="13">
        <f>SUM(C189:F189)</f>
        <v>279.131301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37">
        <v>9021</v>
      </c>
      <c r="D192" s="37">
        <v>41644</v>
      </c>
      <c r="E192" s="37">
        <v>4349</v>
      </c>
      <c r="F192" s="37">
        <f>+F188+F184+F163+F159</f>
        <v>47216</v>
      </c>
      <c r="G192" s="37">
        <f>SUM(C192:F192)</f>
        <v>102230</v>
      </c>
    </row>
    <row r="193" spans="2:7" ht="15">
      <c r="B193" s="22" t="s">
        <v>95</v>
      </c>
      <c r="C193" s="26">
        <v>211.168157</v>
      </c>
      <c r="D193" s="26">
        <v>407.42681999999996</v>
      </c>
      <c r="E193" s="26">
        <v>56.10297</v>
      </c>
      <c r="F193" s="26">
        <f>+F189+F185+F164+F160</f>
        <v>338.077714</v>
      </c>
      <c r="G193" s="26">
        <f>SUM(C193:F193)</f>
        <v>1012.775661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73">
      <selection activeCell="F193" sqref="F193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56892</v>
      </c>
      <c r="D6" s="16">
        <v>8513</v>
      </c>
      <c r="E6" s="16">
        <v>10577</v>
      </c>
      <c r="F6" s="16">
        <v>11003</v>
      </c>
      <c r="G6" s="16">
        <f>+F6+E6+D6+C6</f>
        <v>86985</v>
      </c>
    </row>
    <row r="7" spans="2:7" ht="15">
      <c r="B7" s="38" t="s">
        <v>5</v>
      </c>
      <c r="C7" s="16">
        <v>320</v>
      </c>
      <c r="D7" s="16">
        <v>224</v>
      </c>
      <c r="E7" s="16">
        <v>11</v>
      </c>
      <c r="F7" s="16">
        <v>117</v>
      </c>
      <c r="G7" s="16">
        <f>+F7+E7+D7+C7</f>
        <v>672</v>
      </c>
    </row>
    <row r="8" spans="2:7" ht="15">
      <c r="B8" s="22" t="s">
        <v>6</v>
      </c>
      <c r="C8" s="31">
        <v>57212</v>
      </c>
      <c r="D8" s="31">
        <v>8737</v>
      </c>
      <c r="E8" s="31">
        <v>10588</v>
      </c>
      <c r="F8" s="31">
        <v>11120</v>
      </c>
      <c r="G8" s="31">
        <f>+F8+E8+D8+C8</f>
        <v>87657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6">
        <v>983931</v>
      </c>
      <c r="D12" s="16">
        <v>152562</v>
      </c>
      <c r="E12" s="21">
        <v>57300</v>
      </c>
      <c r="F12" s="50" t="s">
        <v>111</v>
      </c>
      <c r="G12" s="21">
        <f>SUM(C12:F12)</f>
        <v>1193793</v>
      </c>
    </row>
    <row r="13" spans="2:7" ht="15">
      <c r="B13" s="20" t="s">
        <v>8</v>
      </c>
      <c r="C13" s="16">
        <v>2349749</v>
      </c>
      <c r="D13" s="16">
        <v>518261</v>
      </c>
      <c r="E13" s="21">
        <v>235156</v>
      </c>
      <c r="F13" s="49" t="s">
        <v>111</v>
      </c>
      <c r="G13" s="21">
        <f>SUM(C13:F13)</f>
        <v>3103166</v>
      </c>
    </row>
    <row r="14" spans="2:7" ht="15">
      <c r="B14" s="22" t="s">
        <v>7</v>
      </c>
      <c r="C14" s="23">
        <v>3333680</v>
      </c>
      <c r="D14" s="23">
        <v>923256</v>
      </c>
      <c r="E14" s="23">
        <v>292456</v>
      </c>
      <c r="F14" s="23">
        <v>369650</v>
      </c>
      <c r="G14" s="23">
        <f>SUM(C14:F14)</f>
        <v>4919042</v>
      </c>
    </row>
    <row r="15" spans="2:7" ht="15">
      <c r="B15" s="22" t="s">
        <v>89</v>
      </c>
      <c r="C15" s="23">
        <v>427591</v>
      </c>
      <c r="D15" s="23">
        <v>127565</v>
      </c>
      <c r="E15" s="23">
        <v>2843</v>
      </c>
      <c r="F15" s="23">
        <v>77965</v>
      </c>
      <c r="G15" s="23">
        <f>SUM(C15:F15)</f>
        <v>635964</v>
      </c>
    </row>
    <row r="16" spans="2:7" ht="15">
      <c r="B16" s="22" t="s">
        <v>33</v>
      </c>
      <c r="C16" s="23">
        <v>3761271</v>
      </c>
      <c r="D16" s="23">
        <v>1050821</v>
      </c>
      <c r="E16" s="23">
        <v>295299</v>
      </c>
      <c r="F16" s="23">
        <v>447615</v>
      </c>
      <c r="G16" s="23">
        <f>SUM(C16:F16)</f>
        <v>5555006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45">
        <v>4073</v>
      </c>
      <c r="D19" s="45">
        <v>2345</v>
      </c>
      <c r="E19" s="29">
        <v>0</v>
      </c>
      <c r="F19" s="29">
        <v>0</v>
      </c>
      <c r="G19" s="45">
        <f>SUM(C19:F19)</f>
        <v>6418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3765344</v>
      </c>
      <c r="D21" s="23">
        <v>1053166</v>
      </c>
      <c r="E21" s="23">
        <v>295299</v>
      </c>
      <c r="F21" s="23">
        <v>447615</v>
      </c>
      <c r="G21" s="23">
        <f>SUM(C21:F21)</f>
        <v>5561424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23">
        <v>430027</v>
      </c>
      <c r="D24" s="23">
        <v>250200</v>
      </c>
      <c r="E24" s="23">
        <v>136405</v>
      </c>
      <c r="F24" s="23">
        <v>636657</v>
      </c>
      <c r="G24" s="23">
        <f>SUM(C24:F24)</f>
        <v>1453289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v>4195371</v>
      </c>
      <c r="D27" s="23">
        <v>1303366</v>
      </c>
      <c r="E27" s="23">
        <v>431704</v>
      </c>
      <c r="F27" s="23">
        <v>1084272</v>
      </c>
      <c r="G27" s="23">
        <f>SUM(C27:F27)</f>
        <v>7014713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47">
        <v>1385467</v>
      </c>
      <c r="D30" s="47">
        <v>237641</v>
      </c>
      <c r="E30" s="45">
        <v>111022</v>
      </c>
      <c r="F30" s="47">
        <v>238599</v>
      </c>
      <c r="G30" s="47">
        <f>SUM(C30:F30)</f>
        <v>1972729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47">
        <v>2645098892254</v>
      </c>
      <c r="D33" s="47">
        <v>467418329610</v>
      </c>
      <c r="E33" s="47">
        <v>210219487108</v>
      </c>
      <c r="F33" s="47">
        <v>262123198203</v>
      </c>
      <c r="G33" s="47">
        <f>SUM(C33:F33)</f>
        <v>3584859907175</v>
      </c>
    </row>
    <row r="34" spans="2:7" ht="15">
      <c r="B34" s="38" t="s">
        <v>102</v>
      </c>
      <c r="C34" s="47">
        <v>129801125926</v>
      </c>
      <c r="D34" s="47">
        <f>197946*D24</f>
        <v>49526089200</v>
      </c>
      <c r="E34" s="47">
        <v>23393963000</v>
      </c>
      <c r="F34" s="47">
        <v>90001354282</v>
      </c>
      <c r="G34" s="47">
        <f>SUM(C34:F34)</f>
        <v>292722532408</v>
      </c>
    </row>
    <row r="35" spans="2:7" ht="15">
      <c r="B35" s="22" t="s">
        <v>103</v>
      </c>
      <c r="C35" s="23">
        <v>2774900018180</v>
      </c>
      <c r="D35" s="23">
        <v>467418527556</v>
      </c>
      <c r="E35" s="23">
        <v>233613450108</v>
      </c>
      <c r="F35" s="23">
        <v>352124552485</v>
      </c>
      <c r="G35" s="23">
        <f>SUM(C35:F35)</f>
        <v>3828056548329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45">
        <v>368640</v>
      </c>
      <c r="D39" s="45">
        <v>145005</v>
      </c>
      <c r="E39" s="45">
        <v>62747</v>
      </c>
      <c r="F39" s="45">
        <v>76577</v>
      </c>
      <c r="G39" s="45">
        <f>SUM(C39:F39)</f>
        <v>652969</v>
      </c>
      <c r="H39" s="9"/>
      <c r="I39" s="9"/>
    </row>
    <row r="40" spans="2:9" ht="15">
      <c r="B40" s="38" t="s">
        <v>16</v>
      </c>
      <c r="C40" s="13">
        <v>2059</v>
      </c>
      <c r="D40" s="13">
        <v>747.487677</v>
      </c>
      <c r="E40" s="45">
        <v>350</v>
      </c>
      <c r="F40" s="13">
        <v>392.415259</v>
      </c>
      <c r="G40" s="13">
        <f>SUM(C40:F40)</f>
        <v>3548.902936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45">
        <v>111</v>
      </c>
      <c r="D43" s="45">
        <v>34</v>
      </c>
      <c r="E43" s="45">
        <v>5</v>
      </c>
      <c r="F43" s="45">
        <v>16</v>
      </c>
      <c r="G43" s="45">
        <f>SUM(C43:F43)</f>
        <v>166</v>
      </c>
      <c r="H43" s="9"/>
      <c r="I43" s="9"/>
    </row>
    <row r="44" spans="2:9" ht="15">
      <c r="B44" s="38" t="s">
        <v>19</v>
      </c>
      <c r="C44" s="13">
        <v>1.279</v>
      </c>
      <c r="D44" s="13">
        <v>0.411696</v>
      </c>
      <c r="E44" s="13">
        <v>0.1</v>
      </c>
      <c r="F44" s="13">
        <v>0.188794</v>
      </c>
      <c r="G44" s="13">
        <f>SUM(C44:F44)</f>
        <v>1.97949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47">
        <v>93687</v>
      </c>
      <c r="D47" s="47">
        <v>52100</v>
      </c>
      <c r="E47" s="47">
        <v>9932</v>
      </c>
      <c r="F47" s="47">
        <v>37954</v>
      </c>
      <c r="G47" s="47">
        <f>SUM(C47:F47)</f>
        <v>193673</v>
      </c>
      <c r="H47" s="9"/>
      <c r="I47" s="9"/>
    </row>
    <row r="48" spans="2:9" ht="15">
      <c r="B48" s="38" t="s">
        <v>22</v>
      </c>
      <c r="C48" s="13">
        <v>46251</v>
      </c>
      <c r="D48" s="13">
        <v>12640.711721</v>
      </c>
      <c r="E48" s="13">
        <v>4557.992</v>
      </c>
      <c r="F48" s="13">
        <v>4297.925483</v>
      </c>
      <c r="G48" s="13">
        <f>SUM(C48:F48)</f>
        <v>67747.629204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47">
        <v>143950</v>
      </c>
      <c r="D54" s="47">
        <v>6744</v>
      </c>
      <c r="E54" s="47">
        <v>3119</v>
      </c>
      <c r="F54" s="47">
        <v>3559</v>
      </c>
      <c r="G54" s="47">
        <f aca="true" t="shared" si="0" ref="G54:G70">SUM(C54:F54)</f>
        <v>157372</v>
      </c>
    </row>
    <row r="55" spans="2:7" ht="15">
      <c r="B55" s="38" t="s">
        <v>25</v>
      </c>
      <c r="C55" s="47">
        <v>59117.254674</v>
      </c>
      <c r="D55" s="47">
        <v>11898.231342999998</v>
      </c>
      <c r="E55" s="47">
        <v>5408.902148</v>
      </c>
      <c r="F55" s="47">
        <v>8124</v>
      </c>
      <c r="G55" s="47">
        <f t="shared" si="0"/>
        <v>84548.388165</v>
      </c>
    </row>
    <row r="56" spans="2:7" ht="15">
      <c r="B56" s="38" t="s">
        <v>26</v>
      </c>
      <c r="C56" s="43">
        <v>9.44957276832233</v>
      </c>
      <c r="D56" s="47">
        <v>40.474609863545325</v>
      </c>
      <c r="E56" s="47">
        <v>28</v>
      </c>
      <c r="F56" s="47">
        <v>31</v>
      </c>
      <c r="G56" s="47">
        <f>AVERAGE(C56:F56)</f>
        <v>27.231045657966913</v>
      </c>
    </row>
    <row r="57" spans="2:7" ht="15">
      <c r="B57" s="38" t="s">
        <v>27</v>
      </c>
      <c r="C57" s="45">
        <v>764232</v>
      </c>
      <c r="D57" s="47">
        <v>201790</v>
      </c>
      <c r="E57" s="47">
        <v>65704</v>
      </c>
      <c r="F57" s="47">
        <v>82162</v>
      </c>
      <c r="G57" s="47">
        <f t="shared" si="0"/>
        <v>1113888</v>
      </c>
    </row>
    <row r="58" spans="2:7" ht="15">
      <c r="B58" s="38" t="s">
        <v>107</v>
      </c>
      <c r="C58" s="46">
        <v>1324466.266382</v>
      </c>
      <c r="D58" s="13">
        <v>322207.26219</v>
      </c>
      <c r="E58" s="13">
        <v>91167.406022</v>
      </c>
      <c r="F58" s="47">
        <v>151430</v>
      </c>
      <c r="G58" s="13">
        <f t="shared" si="0"/>
        <v>1889270.9345939998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18">
        <v>0</v>
      </c>
      <c r="D60" s="18">
        <v>0</v>
      </c>
      <c r="E60" s="18">
        <v>0</v>
      </c>
      <c r="F60" s="18">
        <v>0</v>
      </c>
      <c r="G60" s="47">
        <f t="shared" si="0"/>
        <v>0</v>
      </c>
    </row>
    <row r="61" spans="2:7" ht="15">
      <c r="B61" s="38" t="s">
        <v>25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18">
        <v>0</v>
      </c>
      <c r="D63" s="18">
        <v>0</v>
      </c>
      <c r="E63" s="18">
        <v>0</v>
      </c>
      <c r="F63" s="18">
        <v>0</v>
      </c>
      <c r="G63" s="47">
        <f t="shared" si="0"/>
        <v>0</v>
      </c>
    </row>
    <row r="64" spans="2:7" ht="15">
      <c r="B64" s="38" t="s">
        <v>107</v>
      </c>
      <c r="C64" s="18">
        <v>0</v>
      </c>
      <c r="D64" s="18">
        <v>0</v>
      </c>
      <c r="E64" s="18">
        <v>0</v>
      </c>
      <c r="F64" s="18">
        <v>0</v>
      </c>
      <c r="G64" s="47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47">
        <v>7955</v>
      </c>
      <c r="D66" s="45">
        <v>3588</v>
      </c>
      <c r="E66" s="45">
        <v>2552</v>
      </c>
      <c r="F66" s="45">
        <v>11610</v>
      </c>
      <c r="G66" s="45">
        <f t="shared" si="0"/>
        <v>25705</v>
      </c>
    </row>
    <row r="67" spans="2:7" ht="15">
      <c r="B67" s="38" t="s">
        <v>25</v>
      </c>
      <c r="C67" s="47">
        <v>3542.375559</v>
      </c>
      <c r="D67" s="45">
        <v>3845.17576400001</v>
      </c>
      <c r="E67" s="45">
        <v>2276.777286</v>
      </c>
      <c r="F67" s="45">
        <v>9322</v>
      </c>
      <c r="G67" s="45">
        <f t="shared" si="0"/>
        <v>18986.32860900001</v>
      </c>
    </row>
    <row r="68" spans="2:7" ht="15">
      <c r="B68" s="38" t="s">
        <v>26</v>
      </c>
      <c r="C68" s="47">
        <v>29.3630421118793</v>
      </c>
      <c r="D68" s="45">
        <v>53.08883514875982</v>
      </c>
      <c r="E68" s="45">
        <v>43</v>
      </c>
      <c r="F68" s="45">
        <v>41</v>
      </c>
      <c r="G68" s="45">
        <f>AVERAGE(C68:F68)</f>
        <v>41.61296931515978</v>
      </c>
    </row>
    <row r="69" spans="2:7" ht="15">
      <c r="B69" s="38" t="s">
        <v>27</v>
      </c>
      <c r="C69" s="45">
        <v>137244</v>
      </c>
      <c r="D69" s="45">
        <v>109080</v>
      </c>
      <c r="E69" s="45">
        <v>56995</v>
      </c>
      <c r="F69" s="45">
        <v>275630</v>
      </c>
      <c r="G69" s="45">
        <f t="shared" si="0"/>
        <v>578949</v>
      </c>
    </row>
    <row r="70" spans="2:7" ht="15">
      <c r="B70" s="38" t="s">
        <v>107</v>
      </c>
      <c r="C70" s="46">
        <v>99599.117704</v>
      </c>
      <c r="D70" s="46">
        <v>82661.048817</v>
      </c>
      <c r="E70" s="45">
        <v>38947.998062</v>
      </c>
      <c r="F70" s="45">
        <v>163356</v>
      </c>
      <c r="G70" s="46">
        <f t="shared" si="0"/>
        <v>384564.164583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6">
        <v>151905</v>
      </c>
      <c r="D72" s="23">
        <v>10332</v>
      </c>
      <c r="E72" s="23">
        <v>5671</v>
      </c>
      <c r="F72" s="23">
        <v>15169</v>
      </c>
      <c r="G72" s="23">
        <f>SUM(C72:F72)</f>
        <v>183077</v>
      </c>
    </row>
    <row r="73" spans="2:7" ht="15">
      <c r="B73" s="22" t="s">
        <v>25</v>
      </c>
      <c r="C73" s="26">
        <v>62659.630233</v>
      </c>
      <c r="D73" s="23">
        <v>15743.407107000008</v>
      </c>
      <c r="E73" s="23">
        <v>7685.679434</v>
      </c>
      <c r="F73" s="23">
        <v>17446</v>
      </c>
      <c r="G73" s="26">
        <f>SUM(C73:F73)</f>
        <v>103534.71677400001</v>
      </c>
    </row>
    <row r="74" spans="2:7" ht="15">
      <c r="B74" s="22" t="s">
        <v>26</v>
      </c>
      <c r="C74" s="26">
        <v>19.406307440100814</v>
      </c>
      <c r="D74" s="23">
        <v>31.18781500410172</v>
      </c>
      <c r="E74" s="23">
        <v>35</v>
      </c>
      <c r="F74" s="23">
        <v>39</v>
      </c>
      <c r="G74" s="23">
        <f>AVERAGE(C74:F74)</f>
        <v>31.14853061105063</v>
      </c>
    </row>
    <row r="75" spans="2:7" ht="15">
      <c r="B75" s="22" t="s">
        <v>27</v>
      </c>
      <c r="C75" s="26">
        <v>901476</v>
      </c>
      <c r="D75" s="23">
        <v>310870</v>
      </c>
      <c r="E75" s="23">
        <v>122699</v>
      </c>
      <c r="F75" s="23">
        <v>357792</v>
      </c>
      <c r="G75" s="23">
        <f>SUM(C75:F75)</f>
        <v>1692837</v>
      </c>
    </row>
    <row r="76" spans="2:7" ht="15">
      <c r="B76" s="22" t="s">
        <v>107</v>
      </c>
      <c r="C76" s="26">
        <v>1424065.384086</v>
      </c>
      <c r="D76" s="26">
        <v>404868.311007</v>
      </c>
      <c r="E76" s="26">
        <v>130115.404084</v>
      </c>
      <c r="F76" s="23">
        <v>314786</v>
      </c>
      <c r="G76" s="26">
        <f>SUM(C76:F76)</f>
        <v>2273835.099177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24">
        <v>4</v>
      </c>
      <c r="D80" s="24">
        <v>0</v>
      </c>
      <c r="E80" s="24">
        <v>0</v>
      </c>
      <c r="F80" s="18">
        <v>0</v>
      </c>
      <c r="G80" s="24">
        <f>SUM(C80:F80)</f>
        <v>4</v>
      </c>
    </row>
    <row r="81" spans="2:7" ht="15">
      <c r="B81" s="38" t="s">
        <v>25</v>
      </c>
      <c r="C81" s="30">
        <v>88.475235</v>
      </c>
      <c r="D81" s="30">
        <v>0</v>
      </c>
      <c r="E81" s="30">
        <v>0</v>
      </c>
      <c r="F81" s="24">
        <v>0</v>
      </c>
      <c r="G81" s="30">
        <f>SUM(C81:F81)</f>
        <v>88.475235</v>
      </c>
    </row>
    <row r="82" spans="2:7" ht="15">
      <c r="B82" s="38" t="s">
        <v>26</v>
      </c>
      <c r="C82" s="30">
        <v>288</v>
      </c>
      <c r="D82" s="30">
        <v>0</v>
      </c>
      <c r="E82" s="30">
        <v>0</v>
      </c>
      <c r="F82" s="24">
        <v>0</v>
      </c>
      <c r="G82" s="30">
        <f>AVERAGE(C82:F82)</f>
        <v>72</v>
      </c>
    </row>
    <row r="83" spans="2:7" ht="15">
      <c r="B83" s="38" t="s">
        <v>27</v>
      </c>
      <c r="C83" s="30">
        <v>1143</v>
      </c>
      <c r="D83" s="30">
        <v>143</v>
      </c>
      <c r="E83" s="30">
        <v>7</v>
      </c>
      <c r="F83" s="18">
        <v>0</v>
      </c>
      <c r="G83" s="30">
        <f>SUM(C83:F83)</f>
        <v>1293</v>
      </c>
    </row>
    <row r="84" spans="2:7" ht="15">
      <c r="B84" s="38" t="s">
        <v>107</v>
      </c>
      <c r="C84" s="13">
        <v>22662.57235</v>
      </c>
      <c r="D84" s="13">
        <v>1681.704854</v>
      </c>
      <c r="E84" s="30">
        <v>87</v>
      </c>
      <c r="F84" s="18">
        <v>0</v>
      </c>
      <c r="G84" s="13">
        <f>SUM(C84:F84)</f>
        <v>24431.277203999998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18">
        <v>0</v>
      </c>
      <c r="D86" s="18">
        <v>0</v>
      </c>
      <c r="E86" s="18">
        <v>0</v>
      </c>
      <c r="F86" s="18">
        <v>0</v>
      </c>
      <c r="G86" s="45">
        <f>SUM(C86:F86)</f>
        <v>0</v>
      </c>
    </row>
    <row r="87" spans="2:7" ht="15">
      <c r="B87" s="38" t="s">
        <v>25</v>
      </c>
      <c r="C87" s="24">
        <v>0</v>
      </c>
      <c r="D87" s="24">
        <v>0</v>
      </c>
      <c r="E87" s="24">
        <v>0</v>
      </c>
      <c r="F87" s="24">
        <v>0</v>
      </c>
      <c r="G87" s="45">
        <f>SUM(C87:F87)</f>
        <v>0</v>
      </c>
    </row>
    <row r="88" spans="2:7" ht="15">
      <c r="B88" s="38" t="s">
        <v>26</v>
      </c>
      <c r="C88" s="24">
        <v>0</v>
      </c>
      <c r="D88" s="24">
        <v>0</v>
      </c>
      <c r="E88" s="24">
        <v>0</v>
      </c>
      <c r="F88" s="24">
        <v>0</v>
      </c>
      <c r="G88" s="45">
        <f>AVERAGE(C88:F88)</f>
        <v>0</v>
      </c>
    </row>
    <row r="89" spans="2:7" ht="15">
      <c r="B89" s="38" t="s">
        <v>27</v>
      </c>
      <c r="C89" s="18">
        <v>0</v>
      </c>
      <c r="D89" s="18">
        <v>0</v>
      </c>
      <c r="E89" s="18">
        <v>0</v>
      </c>
      <c r="F89" s="18">
        <v>0</v>
      </c>
      <c r="G89" s="45">
        <f>SUM(C89:F89)</f>
        <v>0</v>
      </c>
    </row>
    <row r="90" spans="2:7" ht="15">
      <c r="B90" s="38" t="s">
        <v>107</v>
      </c>
      <c r="C90" s="18">
        <v>0</v>
      </c>
      <c r="D90" s="18">
        <v>0</v>
      </c>
      <c r="E90" s="18">
        <v>0</v>
      </c>
      <c r="F90" s="18">
        <v>0</v>
      </c>
      <c r="G90" s="45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38">
        <v>0</v>
      </c>
      <c r="D92" s="18">
        <v>0</v>
      </c>
      <c r="E92" s="18">
        <v>0</v>
      </c>
      <c r="F92" s="18">
        <v>0</v>
      </c>
      <c r="G92" s="45">
        <f>SUM(C92:F92)</f>
        <v>0</v>
      </c>
    </row>
    <row r="93" spans="2:7" ht="15">
      <c r="B93" s="38" t="s">
        <v>25</v>
      </c>
      <c r="C93" s="35">
        <v>0</v>
      </c>
      <c r="D93" s="24">
        <v>0</v>
      </c>
      <c r="E93" s="24">
        <v>0</v>
      </c>
      <c r="F93" s="24">
        <v>0</v>
      </c>
      <c r="G93" s="45">
        <f>SUM(C93:F93)</f>
        <v>0</v>
      </c>
    </row>
    <row r="94" spans="2:7" ht="15">
      <c r="B94" s="38" t="s">
        <v>26</v>
      </c>
      <c r="C94" s="41">
        <v>0</v>
      </c>
      <c r="D94" s="24">
        <v>0</v>
      </c>
      <c r="E94" s="24">
        <v>0</v>
      </c>
      <c r="F94" s="24">
        <v>0</v>
      </c>
      <c r="G94" s="45">
        <f>AVERAGE(C94:F94)</f>
        <v>0</v>
      </c>
    </row>
    <row r="95" spans="2:7" ht="15">
      <c r="B95" s="38" t="s">
        <v>27</v>
      </c>
      <c r="C95" s="41">
        <v>14</v>
      </c>
      <c r="D95" s="18">
        <v>0</v>
      </c>
      <c r="E95" s="18">
        <v>0</v>
      </c>
      <c r="F95" s="18">
        <v>0</v>
      </c>
      <c r="G95" s="45">
        <f>SUM(C95:F95)</f>
        <v>14</v>
      </c>
    </row>
    <row r="96" spans="2:7" ht="15">
      <c r="B96" s="38" t="s">
        <v>107</v>
      </c>
      <c r="C96" s="13">
        <v>203.691588</v>
      </c>
      <c r="D96" s="18">
        <v>0</v>
      </c>
      <c r="E96" s="18">
        <v>0</v>
      </c>
      <c r="F96" s="18">
        <v>0</v>
      </c>
      <c r="G96" s="13">
        <f>SUM(C96:F96)</f>
        <v>203.691588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v>4</v>
      </c>
      <c r="D98" s="22">
        <v>0</v>
      </c>
      <c r="E98" s="23">
        <v>0</v>
      </c>
      <c r="F98" s="25">
        <v>0</v>
      </c>
      <c r="G98" s="23">
        <f>SUM(C98:F98)</f>
        <v>4</v>
      </c>
    </row>
    <row r="99" spans="2:7" ht="15">
      <c r="B99" s="22" t="s">
        <v>25</v>
      </c>
      <c r="C99" s="23">
        <v>88.475235</v>
      </c>
      <c r="D99" s="22">
        <v>0</v>
      </c>
      <c r="E99" s="23">
        <v>0</v>
      </c>
      <c r="F99" s="25">
        <v>0</v>
      </c>
      <c r="G99" s="26">
        <f>SUM(C99:F99)</f>
        <v>88.475235</v>
      </c>
    </row>
    <row r="100" spans="2:7" ht="15">
      <c r="B100" s="22" t="s">
        <v>26</v>
      </c>
      <c r="C100" s="23">
        <v>288</v>
      </c>
      <c r="D100" s="22">
        <v>0</v>
      </c>
      <c r="E100" s="23">
        <v>0</v>
      </c>
      <c r="F100" s="25">
        <v>0</v>
      </c>
      <c r="G100" s="23">
        <f>AVERAGE(C100:F100)</f>
        <v>72</v>
      </c>
    </row>
    <row r="101" spans="2:7" ht="15">
      <c r="B101" s="22" t="s">
        <v>27</v>
      </c>
      <c r="C101" s="23">
        <v>1157</v>
      </c>
      <c r="D101" s="22">
        <v>143</v>
      </c>
      <c r="E101" s="22">
        <v>7</v>
      </c>
      <c r="F101" s="33">
        <v>0</v>
      </c>
      <c r="G101" s="23">
        <f>SUM(C101:F101)</f>
        <v>1307</v>
      </c>
    </row>
    <row r="102" spans="2:7" ht="15">
      <c r="B102" s="22" t="s">
        <v>107</v>
      </c>
      <c r="C102" s="26">
        <v>22866.263938</v>
      </c>
      <c r="D102" s="26">
        <v>1681.704854</v>
      </c>
      <c r="E102" s="22">
        <v>87</v>
      </c>
      <c r="F102" s="33">
        <v>0</v>
      </c>
      <c r="G102" s="26">
        <f>SUM(C102:F102)</f>
        <v>24634.968792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7" ht="15">
      <c r="B105" s="185" t="s">
        <v>39</v>
      </c>
      <c r="C105" s="185"/>
      <c r="D105" s="185"/>
      <c r="E105" s="185"/>
      <c r="F105" s="185"/>
      <c r="G105" s="185"/>
    </row>
    <row r="106" spans="2:7" ht="15">
      <c r="B106" s="38" t="s">
        <v>36</v>
      </c>
      <c r="C106" s="46">
        <v>2.2</v>
      </c>
      <c r="D106" s="17">
        <v>2.774760348583861</v>
      </c>
      <c r="E106" s="17">
        <v>2.68</v>
      </c>
      <c r="F106" s="17">
        <v>2.35</v>
      </c>
      <c r="G106" s="17">
        <f>AVERAGE(C106:F106)</f>
        <v>2.5011900871459654</v>
      </c>
    </row>
    <row r="107" spans="2:7" ht="15">
      <c r="B107" s="38" t="s">
        <v>37</v>
      </c>
      <c r="C107" s="46">
        <v>2.2</v>
      </c>
      <c r="D107" s="17">
        <v>2.6057515527950565</v>
      </c>
      <c r="E107" s="38">
        <v>2.65</v>
      </c>
      <c r="F107" s="17">
        <v>2.35</v>
      </c>
      <c r="G107" s="17">
        <f>AVERAGE(C107:F107)</f>
        <v>2.451437888198764</v>
      </c>
    </row>
    <row r="108" spans="2:7" ht="15">
      <c r="B108" s="38" t="s">
        <v>38</v>
      </c>
      <c r="C108" s="46">
        <v>2.2</v>
      </c>
      <c r="D108" s="17">
        <v>2.499375000000019</v>
      </c>
      <c r="E108" s="38">
        <v>2.49</v>
      </c>
      <c r="F108" s="17">
        <v>2.35</v>
      </c>
      <c r="G108" s="17">
        <f>AVERAGE(C108:F108)</f>
        <v>2.384843750000005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46">
        <v>0.99</v>
      </c>
      <c r="D110" s="17">
        <v>1.8799999999999994</v>
      </c>
      <c r="E110" s="38">
        <v>1.87</v>
      </c>
      <c r="F110" s="17">
        <v>0.89</v>
      </c>
      <c r="G110" s="17">
        <f>AVERAGE(C110:F110)</f>
        <v>1.4074999999999998</v>
      </c>
    </row>
    <row r="111" spans="2:7" ht="15">
      <c r="B111" s="38" t="s">
        <v>37</v>
      </c>
      <c r="C111" s="46">
        <v>0.99</v>
      </c>
      <c r="D111" s="17">
        <v>1.8800000000000003</v>
      </c>
      <c r="E111" s="38">
        <v>1.87</v>
      </c>
      <c r="F111" s="17">
        <v>1.78</v>
      </c>
      <c r="G111" s="17">
        <f>AVERAGE(C111:F111)</f>
        <v>1.6300000000000001</v>
      </c>
    </row>
    <row r="112" spans="2:7" ht="15">
      <c r="B112" s="38" t="s">
        <v>38</v>
      </c>
      <c r="C112" s="46">
        <v>1.75</v>
      </c>
      <c r="D112" s="17">
        <v>1.8723577235772322</v>
      </c>
      <c r="E112" s="17">
        <v>1.87</v>
      </c>
      <c r="F112" s="17">
        <v>1.78</v>
      </c>
      <c r="G112" s="17">
        <f>AVERAGE(C112:F112)</f>
        <v>1.818089430894308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46">
        <v>1.72</v>
      </c>
      <c r="D115" s="17">
        <v>1.83</v>
      </c>
      <c r="E115" s="17">
        <v>1.82</v>
      </c>
      <c r="F115" s="17">
        <v>1.77</v>
      </c>
      <c r="G115" s="17">
        <f>AVERAGE(C115:F115)</f>
        <v>1.7850000000000001</v>
      </c>
    </row>
    <row r="116" spans="2:7" ht="15">
      <c r="B116" s="38" t="s">
        <v>37</v>
      </c>
      <c r="C116" s="46">
        <v>1.72</v>
      </c>
      <c r="D116" s="17">
        <v>1.8212857142857128</v>
      </c>
      <c r="E116" s="38">
        <v>1.82</v>
      </c>
      <c r="F116" s="17">
        <v>1.77</v>
      </c>
      <c r="G116" s="17">
        <f>AVERAGE(C116:F116)</f>
        <v>1.7828214285714283</v>
      </c>
    </row>
    <row r="117" spans="2:7" ht="15">
      <c r="B117" s="38" t="s">
        <v>38</v>
      </c>
      <c r="C117" s="46">
        <v>1.72</v>
      </c>
      <c r="D117" s="17">
        <v>1.8299999999999523</v>
      </c>
      <c r="E117" s="38">
        <v>1.82</v>
      </c>
      <c r="F117" s="17">
        <v>1.77</v>
      </c>
      <c r="G117" s="17">
        <f>AVERAGE(C117:F117)</f>
        <v>1.7849999999999882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46">
        <v>0.98</v>
      </c>
      <c r="D119" s="17">
        <v>1.8299999999999987</v>
      </c>
      <c r="E119" s="38">
        <v>0</v>
      </c>
      <c r="F119" s="17">
        <v>0.88</v>
      </c>
      <c r="G119" s="17">
        <f>AVERAGE(C119:F119)</f>
        <v>0.9224999999999997</v>
      </c>
    </row>
    <row r="120" spans="2:7" ht="15">
      <c r="B120" s="38" t="s">
        <v>37</v>
      </c>
      <c r="C120" s="46">
        <v>0.98</v>
      </c>
      <c r="D120" s="17">
        <v>1.8299999999999987</v>
      </c>
      <c r="E120" s="38">
        <v>0</v>
      </c>
      <c r="F120" s="17">
        <v>1.77</v>
      </c>
      <c r="G120" s="17">
        <f>AVERAGE(C120:F120)</f>
        <v>1.1449999999999996</v>
      </c>
    </row>
    <row r="121" spans="2:7" ht="15">
      <c r="B121" s="38" t="s">
        <v>38</v>
      </c>
      <c r="C121" s="46">
        <v>0.99</v>
      </c>
      <c r="D121" s="17">
        <v>1.8299999999999987</v>
      </c>
      <c r="E121" s="17">
        <v>1.44</v>
      </c>
      <c r="F121" s="17">
        <v>1.77</v>
      </c>
      <c r="G121" s="17">
        <f>AVERAGE(C121:F121)</f>
        <v>1.5074999999999994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46">
        <v>5.65062489444422</v>
      </c>
      <c r="D124" s="32">
        <v>0</v>
      </c>
      <c r="E124" s="24">
        <v>0</v>
      </c>
      <c r="F124" s="24">
        <v>0</v>
      </c>
      <c r="G124" s="46">
        <f>AVERAGE(C124:F124)</f>
        <v>1.412656223611055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46">
        <v>2.016664705566</v>
      </c>
      <c r="D126" s="46">
        <v>2.100836</v>
      </c>
      <c r="E126" s="46">
        <v>2.20422</v>
      </c>
      <c r="F126" s="15">
        <v>0</v>
      </c>
      <c r="G126" s="46">
        <f>AVERAGE(C126:F126)</f>
        <v>1.5804301763914999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45">
        <v>354381</v>
      </c>
      <c r="D129" s="47">
        <v>38502</v>
      </c>
      <c r="E129" s="45">
        <v>8624</v>
      </c>
      <c r="F129" s="45">
        <v>1153</v>
      </c>
      <c r="G129" s="45">
        <f>SUM(C129:F129)</f>
        <v>402660</v>
      </c>
    </row>
    <row r="130" spans="2:7" ht="15">
      <c r="B130" s="38" t="s">
        <v>45</v>
      </c>
      <c r="C130" s="13">
        <v>179313.082723</v>
      </c>
      <c r="D130" s="13">
        <v>4357.858622</v>
      </c>
      <c r="E130" s="45">
        <v>1137</v>
      </c>
      <c r="F130" s="13">
        <v>1467.682</v>
      </c>
      <c r="G130" s="13">
        <f>SUM(C130:F130)</f>
        <v>186275.623345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40">
        <v>561100</v>
      </c>
      <c r="D133" s="47">
        <v>275489</v>
      </c>
      <c r="E133" s="47">
        <v>143629</v>
      </c>
      <c r="F133" s="45">
        <v>379012</v>
      </c>
      <c r="G133" s="45">
        <f>SUM(C133:F133)</f>
        <v>1359230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45">
        <v>0</v>
      </c>
      <c r="D137" s="45">
        <v>7810</v>
      </c>
      <c r="E137" s="45">
        <v>0</v>
      </c>
      <c r="F137" s="45">
        <v>14192</v>
      </c>
      <c r="G137" s="47">
        <f>SUM(C137:F137)</f>
        <v>22002</v>
      </c>
      <c r="H137" s="9"/>
      <c r="I137" s="9"/>
    </row>
    <row r="138" spans="2:9" ht="15">
      <c r="B138" s="38" t="s">
        <v>50</v>
      </c>
      <c r="C138" s="45">
        <v>0</v>
      </c>
      <c r="D138" s="45">
        <v>0</v>
      </c>
      <c r="E138" s="45">
        <v>10</v>
      </c>
      <c r="F138" s="45">
        <v>159</v>
      </c>
      <c r="G138" s="47">
        <f>SUM(C138:F138)</f>
        <v>169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45">
        <v>0</v>
      </c>
      <c r="D141" s="47">
        <v>0</v>
      </c>
      <c r="E141" s="45">
        <v>0</v>
      </c>
      <c r="F141" s="24">
        <v>0</v>
      </c>
      <c r="G141" s="47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45">
        <v>3030</v>
      </c>
      <c r="D147" s="47">
        <v>5919</v>
      </c>
      <c r="E147" s="38">
        <v>0</v>
      </c>
      <c r="F147" s="45">
        <v>3609</v>
      </c>
      <c r="G147" s="45">
        <f>SUM(C147:F147)</f>
        <v>12558</v>
      </c>
    </row>
    <row r="148" spans="2:7" ht="15">
      <c r="B148" s="38" t="s">
        <v>55</v>
      </c>
      <c r="C148" s="13">
        <v>61.703</v>
      </c>
      <c r="D148" s="13">
        <v>117.56803500000002</v>
      </c>
      <c r="E148" s="38">
        <v>0</v>
      </c>
      <c r="F148" s="13">
        <v>44.7295</v>
      </c>
      <c r="G148" s="13">
        <f>SUM(C148:F148)</f>
        <v>224.00053500000004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38">
        <v>0</v>
      </c>
      <c r="E151" s="38">
        <v>1</v>
      </c>
      <c r="F151" s="38">
        <v>0</v>
      </c>
      <c r="G151" s="45">
        <f>SUM(C151:F151)</f>
        <v>1</v>
      </c>
      <c r="H151" s="27"/>
    </row>
    <row r="152" spans="2:8" ht="15">
      <c r="B152" s="38" t="s">
        <v>58</v>
      </c>
      <c r="C152" s="38">
        <v>0</v>
      </c>
      <c r="D152" s="38">
        <v>0</v>
      </c>
      <c r="E152" s="13">
        <v>0.011</v>
      </c>
      <c r="F152" s="38">
        <v>0</v>
      </c>
      <c r="G152" s="13">
        <f>SUM(C152:F152)</f>
        <v>0.011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47">
        <v>486</v>
      </c>
      <c r="E155" s="38">
        <v>0</v>
      </c>
      <c r="F155" s="38">
        <v>0</v>
      </c>
      <c r="G155" s="45">
        <f>SUM(C155:F155)</f>
        <v>486</v>
      </c>
      <c r="H155" s="27"/>
    </row>
    <row r="156" spans="2:8" ht="15">
      <c r="B156" s="38" t="s">
        <v>60</v>
      </c>
      <c r="C156" s="13">
        <v>0</v>
      </c>
      <c r="D156" s="13">
        <v>-7.201582</v>
      </c>
      <c r="E156" s="38">
        <v>0</v>
      </c>
      <c r="F156" s="38">
        <v>0</v>
      </c>
      <c r="G156" s="13">
        <f>SUM(C156:F156)</f>
        <v>-7.201582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23">
        <v>3030</v>
      </c>
      <c r="D159" s="23">
        <v>6405</v>
      </c>
      <c r="E159" s="23">
        <v>1</v>
      </c>
      <c r="F159" s="23">
        <v>3609</v>
      </c>
      <c r="G159" s="23">
        <f>SUM(C159:F159)</f>
        <v>13045</v>
      </c>
    </row>
    <row r="160" spans="2:7" ht="15">
      <c r="B160" s="22" t="s">
        <v>75</v>
      </c>
      <c r="C160" s="26">
        <v>61.703</v>
      </c>
      <c r="D160" s="26">
        <v>110.36645300000002</v>
      </c>
      <c r="E160" s="26">
        <v>0.011</v>
      </c>
      <c r="F160" s="26">
        <v>44.7295</v>
      </c>
      <c r="G160" s="26">
        <f>SUM(C160:F160)</f>
        <v>216.809953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45">
        <v>4287</v>
      </c>
      <c r="D163" s="47">
        <v>39392</v>
      </c>
      <c r="E163" s="45">
        <v>4052</v>
      </c>
      <c r="F163" s="45">
        <v>25589</v>
      </c>
      <c r="G163" s="45">
        <f>SUM(C163:F163)</f>
        <v>73320</v>
      </c>
    </row>
    <row r="164" spans="2:7" ht="15">
      <c r="B164" s="18" t="s">
        <v>60</v>
      </c>
      <c r="C164" s="13">
        <v>101.690931</v>
      </c>
      <c r="D164" s="13">
        <v>183.66900800000002</v>
      </c>
      <c r="E164" s="13">
        <v>38.052493</v>
      </c>
      <c r="F164" s="13">
        <v>148.239496</v>
      </c>
      <c r="G164" s="13">
        <f>SUM(C164:F164)</f>
        <v>471.6519280000001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45">
        <v>630</v>
      </c>
      <c r="D168" s="47">
        <v>3764</v>
      </c>
      <c r="E168" s="45">
        <v>157</v>
      </c>
      <c r="F168" s="47">
        <v>731</v>
      </c>
      <c r="G168" s="45">
        <f>SUM(C168:F168)</f>
        <v>5282</v>
      </c>
    </row>
    <row r="169" spans="2:7" ht="15">
      <c r="B169" s="38" t="s">
        <v>66</v>
      </c>
      <c r="C169" s="13">
        <v>15.75</v>
      </c>
      <c r="D169" s="13">
        <v>62.260819000000005</v>
      </c>
      <c r="E169" s="13">
        <v>3.14</v>
      </c>
      <c r="F169" s="13">
        <v>24.365</v>
      </c>
      <c r="G169" s="13">
        <f>SUM(C169:F169)</f>
        <v>105.515819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45">
        <v>2044</v>
      </c>
      <c r="D172" s="47">
        <v>982</v>
      </c>
      <c r="E172" s="45">
        <v>346</v>
      </c>
      <c r="F172" s="47">
        <v>754</v>
      </c>
      <c r="G172" s="45">
        <f>SUM(C172:F172)</f>
        <v>4126</v>
      </c>
    </row>
    <row r="173" spans="2:7" ht="15">
      <c r="B173" s="38" t="s">
        <v>66</v>
      </c>
      <c r="C173" s="13">
        <v>44.968</v>
      </c>
      <c r="D173" s="13">
        <v>20.58</v>
      </c>
      <c r="E173" s="13">
        <v>8.645</v>
      </c>
      <c r="F173" s="13">
        <v>16.516</v>
      </c>
      <c r="G173" s="13">
        <f>SUM(C173:F173)</f>
        <v>90.709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47">
        <v>207</v>
      </c>
      <c r="D176" s="47">
        <v>250</v>
      </c>
      <c r="E176" s="45">
        <v>162</v>
      </c>
      <c r="F176" s="47">
        <v>54</v>
      </c>
      <c r="G176" s="45">
        <f>SUM(C176:F176)</f>
        <v>673</v>
      </c>
    </row>
    <row r="177" spans="2:7" ht="15">
      <c r="B177" s="38" t="s">
        <v>66</v>
      </c>
      <c r="C177" s="13">
        <v>14.49</v>
      </c>
      <c r="D177" s="13">
        <v>19.95</v>
      </c>
      <c r="E177" s="13">
        <v>9.300377</v>
      </c>
      <c r="F177" s="13">
        <v>5.48</v>
      </c>
      <c r="G177" s="13">
        <f>SUM(C177:F177)</f>
        <v>49.220377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47">
        <v>422</v>
      </c>
      <c r="D180" s="47">
        <v>169</v>
      </c>
      <c r="E180" s="29">
        <v>0</v>
      </c>
      <c r="F180" s="29">
        <v>0</v>
      </c>
      <c r="G180" s="45">
        <f>SUM(C180:F180)</f>
        <v>591</v>
      </c>
    </row>
    <row r="181" spans="2:7" ht="15">
      <c r="B181" s="38" t="s">
        <v>66</v>
      </c>
      <c r="C181" s="13">
        <v>12.87</v>
      </c>
      <c r="D181" s="13">
        <v>8.45</v>
      </c>
      <c r="E181" s="29">
        <v>0</v>
      </c>
      <c r="F181" s="29">
        <v>0</v>
      </c>
      <c r="G181" s="13">
        <f>SUM(C181:F181)</f>
        <v>21.32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23">
        <v>3303</v>
      </c>
      <c r="D184" s="23">
        <v>5165</v>
      </c>
      <c r="E184" s="23">
        <v>665</v>
      </c>
      <c r="F184" s="23">
        <f>+F168+F172+F176+F180</f>
        <v>1539</v>
      </c>
      <c r="G184" s="23">
        <f>SUM(C184:F184)</f>
        <v>10672</v>
      </c>
    </row>
    <row r="185" spans="2:7" ht="15">
      <c r="B185" s="22" t="s">
        <v>78</v>
      </c>
      <c r="C185" s="26">
        <v>88.078</v>
      </c>
      <c r="D185" s="26">
        <v>111.24081900000002</v>
      </c>
      <c r="E185" s="26">
        <v>21.085377</v>
      </c>
      <c r="F185" s="26">
        <f>+F169+F173+F177+F181</f>
        <v>46.361000000000004</v>
      </c>
      <c r="G185" s="26">
        <f>SUM(C185:F185)</f>
        <v>266.765196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45">
        <v>1440</v>
      </c>
      <c r="D188" s="47">
        <v>9730</v>
      </c>
      <c r="E188" s="45">
        <v>44</v>
      </c>
      <c r="F188" s="51">
        <v>27128</v>
      </c>
      <c r="G188" s="45">
        <f>SUM(C188:F188)</f>
        <v>38342</v>
      </c>
    </row>
    <row r="189" spans="2:7" ht="15">
      <c r="B189" s="18" t="s">
        <v>93</v>
      </c>
      <c r="C189" s="13">
        <v>17.048841</v>
      </c>
      <c r="D189" s="13">
        <v>206.367396</v>
      </c>
      <c r="E189" s="13">
        <v>1.77</v>
      </c>
      <c r="F189" s="52">
        <v>194.600496</v>
      </c>
      <c r="G189" s="13">
        <f>SUM(C189:F189)</f>
        <v>419.786733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37">
        <v>12060</v>
      </c>
      <c r="D192" s="37">
        <v>60692</v>
      </c>
      <c r="E192" s="37">
        <v>4762</v>
      </c>
      <c r="F192" s="37">
        <f>+F188+F184+F163+F159</f>
        <v>57865</v>
      </c>
      <c r="G192" s="37">
        <f>SUM(C192:F192)</f>
        <v>135379</v>
      </c>
    </row>
    <row r="193" spans="2:7" ht="15">
      <c r="B193" s="22" t="s">
        <v>95</v>
      </c>
      <c r="C193" s="26">
        <v>268.52077199999997</v>
      </c>
      <c r="D193" s="26">
        <v>611.643676</v>
      </c>
      <c r="E193" s="26">
        <v>60.918870000000005</v>
      </c>
      <c r="F193" s="26">
        <f>+F189+F185+F164+F160</f>
        <v>433.9304920000001</v>
      </c>
      <c r="G193" s="26">
        <f>SUM(C193:F193)</f>
        <v>1375.01381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71">
      <selection activeCell="F193" sqref="F193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56819</v>
      </c>
      <c r="D6" s="16">
        <v>8514</v>
      </c>
      <c r="E6" s="16">
        <v>10530</v>
      </c>
      <c r="F6" s="16">
        <v>11055</v>
      </c>
      <c r="G6" s="16">
        <f>+F6+E6+D6+C6</f>
        <v>86918</v>
      </c>
    </row>
    <row r="7" spans="2:7" ht="15">
      <c r="B7" s="38" t="s">
        <v>5</v>
      </c>
      <c r="C7" s="16">
        <v>320</v>
      </c>
      <c r="D7" s="16">
        <v>225</v>
      </c>
      <c r="E7" s="16">
        <v>11</v>
      </c>
      <c r="F7" s="16">
        <v>117</v>
      </c>
      <c r="G7" s="16">
        <f>+F7+E7+D7+C7</f>
        <v>673</v>
      </c>
    </row>
    <row r="8" spans="2:7" ht="15">
      <c r="B8" s="22" t="s">
        <v>6</v>
      </c>
      <c r="C8" s="31">
        <v>57139</v>
      </c>
      <c r="D8" s="31">
        <v>8739</v>
      </c>
      <c r="E8" s="31">
        <v>10541</v>
      </c>
      <c r="F8" s="31">
        <v>11172</v>
      </c>
      <c r="G8" s="31">
        <f>+F8+E8+D8+C8</f>
        <v>87591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6">
        <v>992282</v>
      </c>
      <c r="D12" s="16">
        <v>152531</v>
      </c>
      <c r="E12" s="21">
        <v>57957</v>
      </c>
      <c r="F12" s="21">
        <v>0</v>
      </c>
      <c r="G12" s="21">
        <f>SUM(C12:F12)</f>
        <v>1202770</v>
      </c>
    </row>
    <row r="13" spans="2:7" ht="15">
      <c r="B13" s="20" t="s">
        <v>8</v>
      </c>
      <c r="C13" s="16">
        <v>2348820</v>
      </c>
      <c r="D13" s="16">
        <v>520785</v>
      </c>
      <c r="E13" s="21">
        <v>235460</v>
      </c>
      <c r="F13" s="21">
        <v>0</v>
      </c>
      <c r="G13" s="21">
        <f>SUM(C13:F13)</f>
        <v>3105065</v>
      </c>
    </row>
    <row r="14" spans="2:7" ht="15">
      <c r="B14" s="22" t="s">
        <v>7</v>
      </c>
      <c r="C14" s="23">
        <v>3341102</v>
      </c>
      <c r="D14" s="23">
        <v>935039</v>
      </c>
      <c r="E14" s="23">
        <v>293417</v>
      </c>
      <c r="F14" s="23">
        <v>377758</v>
      </c>
      <c r="G14" s="23">
        <f>SUM(C14:F14)</f>
        <v>4947316</v>
      </c>
    </row>
    <row r="15" spans="2:7" ht="15">
      <c r="B15" s="22" t="s">
        <v>89</v>
      </c>
      <c r="C15" s="23">
        <v>428855</v>
      </c>
      <c r="D15" s="23">
        <v>129236</v>
      </c>
      <c r="E15" s="23">
        <v>2790</v>
      </c>
      <c r="F15" s="23">
        <v>78613</v>
      </c>
      <c r="G15" s="23">
        <f>SUM(C15:F15)</f>
        <v>639494</v>
      </c>
    </row>
    <row r="16" spans="2:7" ht="15">
      <c r="B16" s="22" t="s">
        <v>33</v>
      </c>
      <c r="C16" s="23">
        <v>3769957</v>
      </c>
      <c r="D16" s="23">
        <v>1064275</v>
      </c>
      <c r="E16" s="23">
        <v>296207</v>
      </c>
      <c r="F16" s="23">
        <v>456371</v>
      </c>
      <c r="G16" s="23">
        <f>SUM(C16:F16)</f>
        <v>5586810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45">
        <v>4051</v>
      </c>
      <c r="D19" s="45">
        <v>2602</v>
      </c>
      <c r="E19" s="29">
        <v>0</v>
      </c>
      <c r="F19" s="29">
        <v>0</v>
      </c>
      <c r="G19" s="45">
        <f>SUM(C19:F19)</f>
        <v>6653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3774008</v>
      </c>
      <c r="D21" s="23">
        <v>1066877</v>
      </c>
      <c r="E21" s="23">
        <v>296207</v>
      </c>
      <c r="F21" s="23">
        <v>456371</v>
      </c>
      <c r="G21" s="23">
        <f>SUM(C21:F21)</f>
        <v>5593463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23">
        <v>429903</v>
      </c>
      <c r="D24" s="23">
        <v>251980</v>
      </c>
      <c r="E24" s="23">
        <v>136716</v>
      </c>
      <c r="F24" s="23">
        <v>637476</v>
      </c>
      <c r="G24" s="23">
        <f>SUM(C24:F24)</f>
        <v>1456075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v>4203911</v>
      </c>
      <c r="D27" s="23">
        <v>1318857</v>
      </c>
      <c r="E27" s="23">
        <v>432923</v>
      </c>
      <c r="F27" s="23">
        <v>1093847</v>
      </c>
      <c r="G27" s="23">
        <f>SUM(C27:F27)</f>
        <v>7049538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47">
        <v>1364264</v>
      </c>
      <c r="D30" s="47">
        <v>238566</v>
      </c>
      <c r="E30" s="45">
        <v>109429</v>
      </c>
      <c r="F30" s="47">
        <v>238737</v>
      </c>
      <c r="G30" s="47">
        <f>SUM(C30:F30)</f>
        <v>1950996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47">
        <v>2680551113948</v>
      </c>
      <c r="D33" s="47">
        <v>478432471131</v>
      </c>
      <c r="E33" s="47">
        <v>210814876918</v>
      </c>
      <c r="F33" s="47">
        <v>266104209102</v>
      </c>
      <c r="G33" s="47">
        <f>SUM(C33:F33)</f>
        <v>3635902671099</v>
      </c>
    </row>
    <row r="34" spans="2:7" ht="15">
      <c r="B34" s="38" t="s">
        <v>102</v>
      </c>
      <c r="C34" s="47">
        <v>116380245646</v>
      </c>
      <c r="D34" s="47">
        <f>182129.4565968*D24</f>
        <v>45892980473.261665</v>
      </c>
      <c r="E34" s="47">
        <v>23316858500</v>
      </c>
      <c r="F34" s="47">
        <v>90317026037</v>
      </c>
      <c r="G34" s="47">
        <f>SUM(C34:F34)</f>
        <v>275907110656.26166</v>
      </c>
    </row>
    <row r="35" spans="2:7" ht="15">
      <c r="B35" s="22" t="s">
        <v>103</v>
      </c>
      <c r="C35" s="23">
        <v>2796931359594</v>
      </c>
      <c r="D35" s="23">
        <v>478432653260.4566</v>
      </c>
      <c r="E35" s="23">
        <v>234131735418</v>
      </c>
      <c r="F35" s="23">
        <v>356421235139</v>
      </c>
      <c r="G35" s="23">
        <f>SUM(C35:F35)</f>
        <v>3865916983411.4565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45">
        <v>384346</v>
      </c>
      <c r="D39" s="45">
        <v>157287</v>
      </c>
      <c r="E39" s="45">
        <v>64051</v>
      </c>
      <c r="F39" s="45">
        <v>73603</v>
      </c>
      <c r="G39" s="45">
        <f>SUM(C39:F39)</f>
        <v>679287</v>
      </c>
      <c r="H39" s="9"/>
      <c r="I39" s="9"/>
    </row>
    <row r="40" spans="2:9" ht="15">
      <c r="B40" s="38" t="s">
        <v>16</v>
      </c>
      <c r="C40" s="13">
        <v>2283</v>
      </c>
      <c r="D40" s="13">
        <v>836.01956</v>
      </c>
      <c r="E40" s="45">
        <v>373</v>
      </c>
      <c r="F40" s="45">
        <v>410.274986</v>
      </c>
      <c r="G40" s="13">
        <f>SUM(C40:F40)</f>
        <v>3902.2945459999996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45">
        <v>112</v>
      </c>
      <c r="D43" s="45">
        <v>51</v>
      </c>
      <c r="E43" s="45">
        <v>11</v>
      </c>
      <c r="F43" s="45">
        <v>16</v>
      </c>
      <c r="G43" s="45">
        <f>SUM(C43:F43)</f>
        <v>190</v>
      </c>
      <c r="H43" s="9"/>
      <c r="I43" s="9"/>
    </row>
    <row r="44" spans="2:9" ht="15">
      <c r="B44" s="38" t="s">
        <v>19</v>
      </c>
      <c r="C44" s="13">
        <v>1.293</v>
      </c>
      <c r="D44" s="13">
        <v>0.632943</v>
      </c>
      <c r="E44" s="13">
        <v>0.2</v>
      </c>
      <c r="F44" s="13">
        <v>0.188794</v>
      </c>
      <c r="G44" s="13">
        <f>SUM(C44:F44)</f>
        <v>2.314737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47">
        <v>101822</v>
      </c>
      <c r="D47" s="47">
        <v>55223</v>
      </c>
      <c r="E47" s="47">
        <v>10875</v>
      </c>
      <c r="F47" s="47">
        <v>39703</v>
      </c>
      <c r="G47" s="47">
        <f>SUM(C47:F47)</f>
        <v>207623</v>
      </c>
      <c r="H47" s="9"/>
      <c r="I47" s="9"/>
    </row>
    <row r="48" spans="2:9" ht="15">
      <c r="B48" s="38" t="s">
        <v>22</v>
      </c>
      <c r="C48" s="13">
        <v>47785</v>
      </c>
      <c r="D48" s="13">
        <v>13295.937508</v>
      </c>
      <c r="E48" s="13">
        <v>4655.273</v>
      </c>
      <c r="F48" s="13">
        <v>4800.788791</v>
      </c>
      <c r="G48" s="13">
        <f>SUM(C48:F48)</f>
        <v>70536.999299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47">
        <v>141636</v>
      </c>
      <c r="D54" s="47">
        <v>6722</v>
      </c>
      <c r="E54" s="47">
        <v>3293</v>
      </c>
      <c r="F54" s="47">
        <v>3499</v>
      </c>
      <c r="G54" s="47">
        <f aca="true" t="shared" si="0" ref="G54:G70">SUM(C54:F54)</f>
        <v>155150</v>
      </c>
    </row>
    <row r="55" spans="2:7" ht="15">
      <c r="B55" s="38" t="s">
        <v>25</v>
      </c>
      <c r="C55" s="47">
        <v>67684.843768</v>
      </c>
      <c r="D55" s="47">
        <v>11718.149955</v>
      </c>
      <c r="E55" s="47">
        <v>5694.129965</v>
      </c>
      <c r="F55" s="47">
        <v>7242</v>
      </c>
      <c r="G55" s="47">
        <f t="shared" si="0"/>
        <v>92339.123688</v>
      </c>
    </row>
    <row r="56" spans="2:7" ht="15">
      <c r="B56" s="38" t="s">
        <v>26</v>
      </c>
      <c r="C56" s="43">
        <v>10.2293202293202</v>
      </c>
      <c r="D56" s="47">
        <v>40.08072171023218</v>
      </c>
      <c r="E56" s="47">
        <v>27</v>
      </c>
      <c r="F56" s="47">
        <v>30</v>
      </c>
      <c r="G56" s="47">
        <f>AVERAGE(C56:F56)</f>
        <v>26.827510484888094</v>
      </c>
    </row>
    <row r="57" spans="2:7" ht="15">
      <c r="B57" s="38" t="s">
        <v>27</v>
      </c>
      <c r="C57" s="45">
        <v>765240</v>
      </c>
      <c r="D57" s="47">
        <v>196970</v>
      </c>
      <c r="E57" s="47">
        <v>65400</v>
      </c>
      <c r="F57" s="47">
        <v>81759</v>
      </c>
      <c r="G57" s="47">
        <f t="shared" si="0"/>
        <v>1109369</v>
      </c>
    </row>
    <row r="58" spans="2:7" ht="15">
      <c r="B58" s="38" t="s">
        <v>107</v>
      </c>
      <c r="C58" s="46">
        <v>1338546.474173</v>
      </c>
      <c r="D58" s="13">
        <v>321081.666817</v>
      </c>
      <c r="E58" s="47">
        <v>91789.078446</v>
      </c>
      <c r="F58" s="47">
        <v>149856</v>
      </c>
      <c r="G58" s="13">
        <f t="shared" si="0"/>
        <v>1901273.219436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24">
        <v>0</v>
      </c>
      <c r="D60" s="24">
        <v>0</v>
      </c>
      <c r="E60" s="24">
        <v>0</v>
      </c>
      <c r="F60" s="24">
        <v>0</v>
      </c>
      <c r="G60" s="47">
        <f t="shared" si="0"/>
        <v>0</v>
      </c>
    </row>
    <row r="61" spans="2:7" ht="15">
      <c r="B61" s="38" t="s">
        <v>25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24">
        <v>0</v>
      </c>
      <c r="D63" s="24">
        <v>0</v>
      </c>
      <c r="E63" s="24">
        <v>0</v>
      </c>
      <c r="F63" s="24">
        <v>0</v>
      </c>
      <c r="G63" s="47">
        <f t="shared" si="0"/>
        <v>0</v>
      </c>
    </row>
    <row r="64" spans="2:7" ht="15">
      <c r="B64" s="38" t="s">
        <v>107</v>
      </c>
      <c r="C64" s="24">
        <v>0</v>
      </c>
      <c r="D64" s="24">
        <v>0</v>
      </c>
      <c r="E64" s="24">
        <v>0</v>
      </c>
      <c r="F64" s="24">
        <v>0</v>
      </c>
      <c r="G64" s="47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47">
        <v>8017</v>
      </c>
      <c r="D66" s="45">
        <v>3403</v>
      </c>
      <c r="E66" s="45">
        <v>2537</v>
      </c>
      <c r="F66" s="45">
        <v>11438</v>
      </c>
      <c r="G66" s="45">
        <f t="shared" si="0"/>
        <v>25395</v>
      </c>
    </row>
    <row r="67" spans="2:7" ht="15">
      <c r="B67" s="38" t="s">
        <v>25</v>
      </c>
      <c r="C67" s="47">
        <v>4344.713511</v>
      </c>
      <c r="D67" s="45">
        <v>3642.26346699999</v>
      </c>
      <c r="E67" s="45">
        <v>2230.515669</v>
      </c>
      <c r="F67" s="45">
        <v>9200</v>
      </c>
      <c r="G67" s="45">
        <f t="shared" si="0"/>
        <v>19417.492646999992</v>
      </c>
    </row>
    <row r="68" spans="2:7" ht="15">
      <c r="B68" s="38" t="s">
        <v>26</v>
      </c>
      <c r="C68" s="47">
        <v>33.613945366097</v>
      </c>
      <c r="D68" s="45">
        <v>52.77025483423108</v>
      </c>
      <c r="E68" s="45">
        <v>43</v>
      </c>
      <c r="F68" s="45">
        <v>41</v>
      </c>
      <c r="G68" s="45">
        <f>AVERAGE(C68:F68)</f>
        <v>42.59605005008202</v>
      </c>
    </row>
    <row r="69" spans="2:7" ht="15">
      <c r="B69" s="38" t="s">
        <v>27</v>
      </c>
      <c r="C69" s="45">
        <v>137562</v>
      </c>
      <c r="D69" s="45">
        <v>107567</v>
      </c>
      <c r="E69" s="45">
        <v>57309</v>
      </c>
      <c r="F69" s="45">
        <v>275715</v>
      </c>
      <c r="G69" s="45">
        <f t="shared" si="0"/>
        <v>578153</v>
      </c>
    </row>
    <row r="70" spans="2:7" ht="15">
      <c r="B70" s="38" t="s">
        <v>107</v>
      </c>
      <c r="C70" s="46">
        <v>100429.69891</v>
      </c>
      <c r="D70" s="46">
        <v>82372.669979</v>
      </c>
      <c r="E70" s="45">
        <v>39266.407939</v>
      </c>
      <c r="F70" s="45">
        <v>164276.701447</v>
      </c>
      <c r="G70" s="46">
        <f t="shared" si="0"/>
        <v>386345.478275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3">
        <v>149653</v>
      </c>
      <c r="D72" s="23">
        <v>10125</v>
      </c>
      <c r="E72" s="23">
        <v>5830</v>
      </c>
      <c r="F72" s="23">
        <v>14937</v>
      </c>
      <c r="G72" s="23">
        <f>SUM(C72:F72)</f>
        <v>180545</v>
      </c>
    </row>
    <row r="73" spans="2:7" ht="15">
      <c r="B73" s="22" t="s">
        <v>25</v>
      </c>
      <c r="C73" s="23">
        <v>72029.557279</v>
      </c>
      <c r="D73" s="23">
        <v>15360.41342199999</v>
      </c>
      <c r="E73" s="23">
        <v>7924.645634</v>
      </c>
      <c r="F73" s="23">
        <v>16442</v>
      </c>
      <c r="G73" s="26">
        <f>SUM(C73:F73)</f>
        <v>111756.61633499998</v>
      </c>
    </row>
    <row r="74" spans="2:7" ht="15">
      <c r="B74" s="22" t="s">
        <v>26</v>
      </c>
      <c r="C74" s="23">
        <v>21.9216327977086</v>
      </c>
      <c r="D74" s="23">
        <v>30.95032551482109</v>
      </c>
      <c r="E74" s="23">
        <v>34</v>
      </c>
      <c r="F74" s="23">
        <v>39</v>
      </c>
      <c r="G74" s="23">
        <f>AVERAGE(C74:F74)</f>
        <v>31.46798957813242</v>
      </c>
    </row>
    <row r="75" spans="2:7" ht="15">
      <c r="B75" s="22" t="s">
        <v>27</v>
      </c>
      <c r="C75" s="23">
        <v>902802</v>
      </c>
      <c r="D75" s="23">
        <v>304537</v>
      </c>
      <c r="E75" s="23">
        <v>122709</v>
      </c>
      <c r="F75" s="23">
        <v>357474</v>
      </c>
      <c r="G75" s="23">
        <f>SUM(C75:F75)</f>
        <v>1687522</v>
      </c>
    </row>
    <row r="76" spans="2:7" ht="15">
      <c r="B76" s="22" t="s">
        <v>107</v>
      </c>
      <c r="C76" s="26">
        <v>1438976.1730830001</v>
      </c>
      <c r="D76" s="26">
        <v>403454.336796</v>
      </c>
      <c r="E76" s="23">
        <v>131055.486385</v>
      </c>
      <c r="F76" s="23">
        <v>314132.701447</v>
      </c>
      <c r="G76" s="26">
        <f>SUM(C76:F76)</f>
        <v>2287618.697711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24">
        <v>3</v>
      </c>
      <c r="D80" s="24">
        <v>0</v>
      </c>
      <c r="E80" s="24">
        <v>0</v>
      </c>
      <c r="F80" s="24">
        <v>0</v>
      </c>
      <c r="G80" s="24">
        <f>SUM(C80:F80)</f>
        <v>3</v>
      </c>
    </row>
    <row r="81" spans="2:7" ht="15">
      <c r="B81" s="38" t="s">
        <v>25</v>
      </c>
      <c r="C81" s="30">
        <v>82.353309</v>
      </c>
      <c r="D81" s="30">
        <v>0</v>
      </c>
      <c r="E81" s="30">
        <v>0</v>
      </c>
      <c r="F81" s="24">
        <v>0</v>
      </c>
      <c r="G81" s="30">
        <f>SUM(C81:F81)</f>
        <v>82.353309</v>
      </c>
    </row>
    <row r="82" spans="2:7" ht="15">
      <c r="B82" s="38" t="s">
        <v>26</v>
      </c>
      <c r="C82" s="30">
        <v>280</v>
      </c>
      <c r="D82" s="30">
        <v>0</v>
      </c>
      <c r="E82" s="30">
        <v>0</v>
      </c>
      <c r="F82" s="24">
        <v>0</v>
      </c>
      <c r="G82" s="30">
        <f>AVERAGE(C82:F82)</f>
        <v>70</v>
      </c>
    </row>
    <row r="83" spans="2:7" ht="15">
      <c r="B83" s="38" t="s">
        <v>27</v>
      </c>
      <c r="C83" s="30">
        <v>1144</v>
      </c>
      <c r="D83" s="30">
        <v>143</v>
      </c>
      <c r="E83" s="30">
        <v>7</v>
      </c>
      <c r="F83" s="24">
        <v>0</v>
      </c>
      <c r="G83" s="30">
        <f>SUM(C83:F83)</f>
        <v>1294</v>
      </c>
    </row>
    <row r="84" spans="2:7" ht="15">
      <c r="B84" s="38" t="s">
        <v>107</v>
      </c>
      <c r="C84" s="13">
        <v>22709.489483</v>
      </c>
      <c r="D84" s="13">
        <v>1680.062091</v>
      </c>
      <c r="E84" s="30">
        <v>88</v>
      </c>
      <c r="F84" s="24">
        <v>0</v>
      </c>
      <c r="G84" s="13">
        <f>SUM(C84:F84)</f>
        <v>24477.551574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24">
        <v>0</v>
      </c>
      <c r="D86" s="24">
        <v>0</v>
      </c>
      <c r="E86" s="24">
        <v>0</v>
      </c>
      <c r="F86" s="24">
        <v>0</v>
      </c>
      <c r="G86" s="45">
        <f>SUM(C86:F86)</f>
        <v>0</v>
      </c>
    </row>
    <row r="87" spans="2:7" ht="15">
      <c r="B87" s="38" t="s">
        <v>25</v>
      </c>
      <c r="C87" s="24">
        <v>0</v>
      </c>
      <c r="D87" s="24">
        <v>0</v>
      </c>
      <c r="E87" s="24">
        <v>0</v>
      </c>
      <c r="F87" s="24">
        <v>0</v>
      </c>
      <c r="G87" s="45">
        <f>SUM(C87:F87)</f>
        <v>0</v>
      </c>
    </row>
    <row r="88" spans="2:7" ht="15">
      <c r="B88" s="38" t="s">
        <v>26</v>
      </c>
      <c r="C88" s="24">
        <v>0</v>
      </c>
      <c r="D88" s="24">
        <v>0</v>
      </c>
      <c r="E88" s="24">
        <v>0</v>
      </c>
      <c r="F88" s="24">
        <v>0</v>
      </c>
      <c r="G88" s="45">
        <f>AVERAGE(C88:F88)</f>
        <v>0</v>
      </c>
    </row>
    <row r="89" spans="2:7" ht="15">
      <c r="B89" s="38" t="s">
        <v>27</v>
      </c>
      <c r="C89" s="24">
        <v>0</v>
      </c>
      <c r="D89" s="24">
        <v>0</v>
      </c>
      <c r="E89" s="24">
        <v>0</v>
      </c>
      <c r="F89" s="24">
        <v>0</v>
      </c>
      <c r="G89" s="45">
        <f>SUM(C89:F89)</f>
        <v>0</v>
      </c>
    </row>
    <row r="90" spans="2:7" ht="15">
      <c r="B90" s="38" t="s">
        <v>107</v>
      </c>
      <c r="C90" s="24">
        <v>0</v>
      </c>
      <c r="D90" s="24">
        <v>0</v>
      </c>
      <c r="E90" s="24">
        <v>0</v>
      </c>
      <c r="F90" s="24">
        <v>0</v>
      </c>
      <c r="G90" s="45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38">
        <v>0</v>
      </c>
      <c r="D92" s="24">
        <v>0</v>
      </c>
      <c r="E92" s="24">
        <v>0</v>
      </c>
      <c r="F92" s="24">
        <v>0</v>
      </c>
      <c r="G92" s="45">
        <f>SUM(C92:F92)</f>
        <v>0</v>
      </c>
    </row>
    <row r="93" spans="2:7" ht="15">
      <c r="B93" s="38" t="s">
        <v>25</v>
      </c>
      <c r="C93" s="35">
        <v>0</v>
      </c>
      <c r="D93" s="24">
        <v>0</v>
      </c>
      <c r="E93" s="24">
        <v>0</v>
      </c>
      <c r="F93" s="24">
        <v>0</v>
      </c>
      <c r="G93" s="45">
        <f>SUM(C93:F93)</f>
        <v>0</v>
      </c>
    </row>
    <row r="94" spans="2:7" ht="15">
      <c r="B94" s="38" t="s">
        <v>26</v>
      </c>
      <c r="C94" s="41">
        <v>0</v>
      </c>
      <c r="D94" s="24">
        <v>0</v>
      </c>
      <c r="E94" s="24">
        <v>0</v>
      </c>
      <c r="F94" s="24">
        <v>0</v>
      </c>
      <c r="G94" s="45">
        <f>AVERAGE(C94:F94)</f>
        <v>0</v>
      </c>
    </row>
    <row r="95" spans="2:7" ht="15">
      <c r="B95" s="38" t="s">
        <v>27</v>
      </c>
      <c r="C95" s="41">
        <v>14</v>
      </c>
      <c r="D95" s="24">
        <v>0</v>
      </c>
      <c r="E95" s="24">
        <v>0</v>
      </c>
      <c r="F95" s="24">
        <v>0</v>
      </c>
      <c r="G95" s="45">
        <f>SUM(C95:F95)</f>
        <v>14</v>
      </c>
    </row>
    <row r="96" spans="2:7" ht="15">
      <c r="B96" s="38" t="s">
        <v>107</v>
      </c>
      <c r="C96" s="13">
        <v>203.317369</v>
      </c>
      <c r="D96" s="24">
        <v>0</v>
      </c>
      <c r="E96" s="24">
        <v>0</v>
      </c>
      <c r="F96" s="24">
        <v>0</v>
      </c>
      <c r="G96" s="13">
        <f>SUM(C96:F96)</f>
        <v>203.317369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v>3</v>
      </c>
      <c r="D98" s="22">
        <v>0</v>
      </c>
      <c r="E98" s="23">
        <v>0</v>
      </c>
      <c r="F98" s="25">
        <v>0</v>
      </c>
      <c r="G98" s="23">
        <f>SUM(C98:F98)</f>
        <v>3</v>
      </c>
    </row>
    <row r="99" spans="2:7" ht="15">
      <c r="B99" s="22" t="s">
        <v>25</v>
      </c>
      <c r="C99" s="23">
        <v>82.353309</v>
      </c>
      <c r="D99" s="22">
        <v>0</v>
      </c>
      <c r="E99" s="23">
        <v>0</v>
      </c>
      <c r="F99" s="25">
        <v>0</v>
      </c>
      <c r="G99" s="26">
        <f>SUM(C99:F99)</f>
        <v>82.353309</v>
      </c>
    </row>
    <row r="100" spans="2:7" ht="15">
      <c r="B100" s="22" t="s">
        <v>26</v>
      </c>
      <c r="C100" s="23">
        <v>280</v>
      </c>
      <c r="D100" s="22">
        <v>0</v>
      </c>
      <c r="E100" s="23">
        <v>0</v>
      </c>
      <c r="F100" s="25">
        <v>0</v>
      </c>
      <c r="G100" s="23">
        <f>AVERAGE(C100:F100)</f>
        <v>70</v>
      </c>
    </row>
    <row r="101" spans="2:7" ht="15">
      <c r="B101" s="22" t="s">
        <v>27</v>
      </c>
      <c r="C101" s="23">
        <v>1158</v>
      </c>
      <c r="D101" s="22">
        <v>143</v>
      </c>
      <c r="E101" s="22">
        <v>7</v>
      </c>
      <c r="F101" s="33">
        <v>0</v>
      </c>
      <c r="G101" s="23">
        <f>SUM(C101:F101)</f>
        <v>1308</v>
      </c>
    </row>
    <row r="102" spans="2:7" ht="15">
      <c r="B102" s="22" t="s">
        <v>107</v>
      </c>
      <c r="C102" s="26">
        <v>22912.806852</v>
      </c>
      <c r="D102" s="26">
        <v>1680.062091</v>
      </c>
      <c r="E102" s="22">
        <v>88</v>
      </c>
      <c r="F102" s="26">
        <v>0</v>
      </c>
      <c r="G102" s="26">
        <f>SUM(C102:F102)</f>
        <v>24680.868943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7" ht="15">
      <c r="B105" s="185" t="s">
        <v>39</v>
      </c>
      <c r="C105" s="185"/>
      <c r="D105" s="185"/>
      <c r="E105" s="185"/>
      <c r="F105" s="185"/>
      <c r="G105" s="185"/>
    </row>
    <row r="106" spans="2:7" ht="15">
      <c r="B106" s="38" t="s">
        <v>36</v>
      </c>
      <c r="C106" s="46">
        <v>1.99</v>
      </c>
      <c r="D106" s="17">
        <v>2.7146344206974184</v>
      </c>
      <c r="E106" s="17">
        <v>2.66</v>
      </c>
      <c r="F106" s="17">
        <v>2.34</v>
      </c>
      <c r="G106" s="17">
        <f>AVERAGE(C106:F106)</f>
        <v>2.4261586051743547</v>
      </c>
    </row>
    <row r="107" spans="2:7" ht="15">
      <c r="B107" s="38" t="s">
        <v>37</v>
      </c>
      <c r="C107" s="46">
        <v>2.2</v>
      </c>
      <c r="D107" s="17">
        <v>2.5519876543209867</v>
      </c>
      <c r="E107" s="38">
        <v>2.6</v>
      </c>
      <c r="F107" s="17">
        <v>2.34</v>
      </c>
      <c r="G107" s="17">
        <f>AVERAGE(C107:F107)</f>
        <v>2.4229969135802465</v>
      </c>
    </row>
    <row r="108" spans="2:7" ht="15">
      <c r="B108" s="38" t="s">
        <v>38</v>
      </c>
      <c r="C108" s="46">
        <v>2.2</v>
      </c>
      <c r="D108" s="17">
        <v>2.4520839580209906</v>
      </c>
      <c r="E108" s="38">
        <v>2.44</v>
      </c>
      <c r="F108" s="17">
        <v>2.34</v>
      </c>
      <c r="G108" s="17">
        <f>AVERAGE(C108:F108)</f>
        <v>2.3580209895052477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46">
        <v>0.99</v>
      </c>
      <c r="D110" s="17">
        <v>1.781818181818182</v>
      </c>
      <c r="E110" s="38">
        <v>1.83</v>
      </c>
      <c r="F110" s="17">
        <v>0.95</v>
      </c>
      <c r="G110" s="17">
        <f>AVERAGE(C110:F110)</f>
        <v>1.3879545454545454</v>
      </c>
    </row>
    <row r="111" spans="2:7" ht="15">
      <c r="B111" s="38" t="s">
        <v>37</v>
      </c>
      <c r="C111" s="46">
        <v>0.99</v>
      </c>
      <c r="D111" s="17">
        <v>1.8009756097560974</v>
      </c>
      <c r="E111" s="38">
        <v>1.8</v>
      </c>
      <c r="F111" s="17">
        <v>0.95</v>
      </c>
      <c r="G111" s="17">
        <f>AVERAGE(C111:F111)</f>
        <v>1.3852439024390244</v>
      </c>
    </row>
    <row r="112" spans="2:7" ht="15">
      <c r="B112" s="38" t="s">
        <v>38</v>
      </c>
      <c r="C112" s="46">
        <v>1.75</v>
      </c>
      <c r="D112" s="17">
        <v>1.8234361233480132</v>
      </c>
      <c r="E112" s="17">
        <v>1.81</v>
      </c>
      <c r="F112" s="17">
        <v>1.76</v>
      </c>
      <c r="G112" s="17">
        <f>AVERAGE(C112:F112)</f>
        <v>1.7858590308370033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46">
        <v>1.72</v>
      </c>
      <c r="D115" s="17">
        <v>1.7850000000000004</v>
      </c>
      <c r="E115" s="17">
        <v>1.78</v>
      </c>
      <c r="F115" s="17">
        <v>1.75</v>
      </c>
      <c r="G115" s="17">
        <f>AVERAGE(C115:F115)</f>
        <v>1.75875</v>
      </c>
    </row>
    <row r="116" spans="2:7" ht="15">
      <c r="B116" s="38" t="s">
        <v>37</v>
      </c>
      <c r="C116" s="46">
        <v>1.72</v>
      </c>
      <c r="D116" s="17">
        <v>1.788309859154929</v>
      </c>
      <c r="E116" s="38">
        <v>1.78</v>
      </c>
      <c r="F116" s="17">
        <v>1.75</v>
      </c>
      <c r="G116" s="17">
        <f>AVERAGE(C116:F116)</f>
        <v>1.7595774647887323</v>
      </c>
    </row>
    <row r="117" spans="2:7" ht="15">
      <c r="B117" s="38" t="s">
        <v>38</v>
      </c>
      <c r="C117" s="46">
        <v>1.72</v>
      </c>
      <c r="D117" s="17">
        <v>1.7889765013054608</v>
      </c>
      <c r="E117" s="38">
        <v>1.77</v>
      </c>
      <c r="F117" s="17">
        <v>1.75</v>
      </c>
      <c r="G117" s="17">
        <f>AVERAGE(C117:F117)</f>
        <v>1.7572441253263653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46">
        <v>0.98</v>
      </c>
      <c r="D119" s="17">
        <v>1.7809677419354835</v>
      </c>
      <c r="E119" s="38">
        <v>0</v>
      </c>
      <c r="F119" s="17">
        <v>0.94</v>
      </c>
      <c r="G119" s="17">
        <f>AVERAGE(C119:F119)</f>
        <v>0.9252419354838709</v>
      </c>
    </row>
    <row r="120" spans="2:7" ht="15">
      <c r="B120" s="38" t="s">
        <v>37</v>
      </c>
      <c r="C120" s="46">
        <v>0.98</v>
      </c>
      <c r="D120" s="17">
        <v>1.7809677419354835</v>
      </c>
      <c r="E120" s="38">
        <v>0</v>
      </c>
      <c r="F120" s="17">
        <v>0.94</v>
      </c>
      <c r="G120" s="17">
        <f>AVERAGE(C120:F120)</f>
        <v>0.9252419354838709</v>
      </c>
    </row>
    <row r="121" spans="2:7" ht="15">
      <c r="B121" s="38" t="s">
        <v>38</v>
      </c>
      <c r="C121" s="46">
        <v>0.99</v>
      </c>
      <c r="D121" s="17">
        <v>1.7809677419354835</v>
      </c>
      <c r="E121" s="17">
        <v>1.44</v>
      </c>
      <c r="F121" s="17">
        <v>1.75</v>
      </c>
      <c r="G121" s="17">
        <f>AVERAGE(C121:F121)</f>
        <v>1.490241935483871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46">
        <v>5.65071066411837</v>
      </c>
      <c r="D124" s="32">
        <v>0</v>
      </c>
      <c r="E124" s="24">
        <v>0</v>
      </c>
      <c r="F124" s="24">
        <v>0</v>
      </c>
      <c r="G124" s="46">
        <f>AVERAGE(C124:F124)</f>
        <v>1.4126776660295925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46">
        <v>2.01937250051681</v>
      </c>
      <c r="D126" s="46">
        <v>2.09708</v>
      </c>
      <c r="E126" s="46">
        <v>2.202156</v>
      </c>
      <c r="F126" s="15">
        <v>0</v>
      </c>
      <c r="G126" s="46">
        <f>AVERAGE(C126:F126)</f>
        <v>1.5796521251292024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45">
        <v>359644</v>
      </c>
      <c r="D129" s="47">
        <v>38505</v>
      </c>
      <c r="E129" s="45">
        <v>8637</v>
      </c>
      <c r="F129" s="38">
        <v>1151</v>
      </c>
      <c r="G129" s="45">
        <f>SUM(C129:F129)</f>
        <v>407937</v>
      </c>
    </row>
    <row r="130" spans="2:7" ht="15">
      <c r="B130" s="38" t="s">
        <v>45</v>
      </c>
      <c r="C130" s="13">
        <v>180105.121964</v>
      </c>
      <c r="D130" s="13">
        <v>4356.564152</v>
      </c>
      <c r="E130" s="45">
        <v>1148</v>
      </c>
      <c r="F130" s="45">
        <v>1480.892443</v>
      </c>
      <c r="G130" s="13">
        <f>SUM(C130:F130)</f>
        <v>187090.578559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40">
        <v>745590</v>
      </c>
      <c r="D133" s="47">
        <v>274235</v>
      </c>
      <c r="E133" s="47">
        <v>143607</v>
      </c>
      <c r="F133" s="45">
        <v>372686</v>
      </c>
      <c r="G133" s="45">
        <f>SUM(C133:F133)</f>
        <v>1536118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45">
        <v>0</v>
      </c>
      <c r="D137" s="45">
        <v>10215</v>
      </c>
      <c r="E137" s="45">
        <v>0</v>
      </c>
      <c r="F137" s="45">
        <v>15287</v>
      </c>
      <c r="G137" s="47">
        <f>SUM(C137:F137)</f>
        <v>25502</v>
      </c>
      <c r="H137" s="9"/>
      <c r="I137" s="9"/>
    </row>
    <row r="138" spans="2:9" ht="15">
      <c r="B138" s="38" t="s">
        <v>50</v>
      </c>
      <c r="C138" s="45">
        <v>0</v>
      </c>
      <c r="D138" s="45">
        <v>1774</v>
      </c>
      <c r="E138" s="45">
        <v>10</v>
      </c>
      <c r="F138" s="45">
        <v>31</v>
      </c>
      <c r="G138" s="47">
        <f>SUM(C138:F138)</f>
        <v>1815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45">
        <v>0</v>
      </c>
      <c r="D141" s="47">
        <v>0</v>
      </c>
      <c r="E141" s="45">
        <v>0</v>
      </c>
      <c r="F141" s="24">
        <v>0</v>
      </c>
      <c r="G141" s="47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45">
        <v>1903</v>
      </c>
      <c r="D147" s="47">
        <v>3457</v>
      </c>
      <c r="E147" s="38">
        <v>0</v>
      </c>
      <c r="F147" s="45">
        <v>3882</v>
      </c>
      <c r="G147" s="45">
        <f>SUM(C147:F147)</f>
        <v>9242</v>
      </c>
    </row>
    <row r="148" spans="2:7" ht="15">
      <c r="B148" s="38" t="s">
        <v>55</v>
      </c>
      <c r="C148" s="13">
        <v>38.753</v>
      </c>
      <c r="D148" s="13">
        <v>69.07601299999999</v>
      </c>
      <c r="E148" s="38">
        <v>0</v>
      </c>
      <c r="F148" s="45">
        <v>45</v>
      </c>
      <c r="G148" s="13">
        <f>SUM(C148:F148)</f>
        <v>152.82901299999997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38">
        <v>0</v>
      </c>
      <c r="E151" s="38">
        <v>0</v>
      </c>
      <c r="F151" s="34">
        <v>0</v>
      </c>
      <c r="G151" s="45">
        <f>SUM(C151:F151)</f>
        <v>0</v>
      </c>
      <c r="H151" s="27"/>
    </row>
    <row r="152" spans="2:8" ht="15">
      <c r="B152" s="38" t="s">
        <v>58</v>
      </c>
      <c r="C152" s="38">
        <v>0</v>
      </c>
      <c r="D152" s="38">
        <v>0</v>
      </c>
      <c r="E152" s="45">
        <f>SUM(A152:D152)</f>
        <v>0</v>
      </c>
      <c r="F152" s="34">
        <v>0</v>
      </c>
      <c r="G152" s="45">
        <f>SUM(C152:F152)</f>
        <v>0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47">
        <v>188</v>
      </c>
      <c r="E155" s="38">
        <v>0</v>
      </c>
      <c r="F155" s="34">
        <v>0</v>
      </c>
      <c r="G155" s="45">
        <f>SUM(C155:F155)</f>
        <v>188</v>
      </c>
      <c r="H155" s="27"/>
    </row>
    <row r="156" spans="2:8" ht="15">
      <c r="B156" s="38" t="s">
        <v>60</v>
      </c>
      <c r="C156" s="13">
        <v>0</v>
      </c>
      <c r="D156" s="13">
        <v>2.29</v>
      </c>
      <c r="E156" s="38">
        <v>0</v>
      </c>
      <c r="F156" s="34">
        <v>0</v>
      </c>
      <c r="G156" s="13">
        <f>SUM(C156:F156)</f>
        <v>2.29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23">
        <v>1903</v>
      </c>
      <c r="D159" s="23">
        <v>3645</v>
      </c>
      <c r="E159" s="23">
        <v>0</v>
      </c>
      <c r="F159" s="23">
        <v>3882</v>
      </c>
      <c r="G159" s="23">
        <f>SUM(C159:F159)</f>
        <v>9430</v>
      </c>
    </row>
    <row r="160" spans="2:7" ht="15">
      <c r="B160" s="22" t="s">
        <v>75</v>
      </c>
      <c r="C160" s="26">
        <v>38.753</v>
      </c>
      <c r="D160" s="26">
        <v>71.366013</v>
      </c>
      <c r="E160" s="23">
        <v>0</v>
      </c>
      <c r="F160" s="23">
        <v>45</v>
      </c>
      <c r="G160" s="26">
        <f>SUM(C160:F160)</f>
        <v>155.119013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45">
        <v>4525</v>
      </c>
      <c r="D163" s="47">
        <v>42593</v>
      </c>
      <c r="E163" s="45">
        <v>4661</v>
      </c>
      <c r="F163" s="45">
        <v>18286</v>
      </c>
      <c r="G163" s="45">
        <f>SUM(C163:F163)</f>
        <v>70065</v>
      </c>
    </row>
    <row r="164" spans="2:7" ht="15">
      <c r="B164" s="18" t="s">
        <v>60</v>
      </c>
      <c r="C164" s="13">
        <v>109.306192</v>
      </c>
      <c r="D164" s="13">
        <v>211.04741499999997</v>
      </c>
      <c r="E164" s="13">
        <v>44.071499</v>
      </c>
      <c r="F164" s="45">
        <v>120</v>
      </c>
      <c r="G164" s="13">
        <f>SUM(C164:F164)</f>
        <v>484.42510599999997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45">
        <v>533</v>
      </c>
      <c r="D168" s="47">
        <v>2765</v>
      </c>
      <c r="E168" s="45">
        <v>143</v>
      </c>
      <c r="F168" s="47">
        <v>731</v>
      </c>
      <c r="G168" s="45">
        <f>SUM(C168:F168)</f>
        <v>4172</v>
      </c>
    </row>
    <row r="169" spans="2:7" ht="15">
      <c r="B169" s="38" t="s">
        <v>66</v>
      </c>
      <c r="C169" s="13">
        <v>13.325</v>
      </c>
      <c r="D169" s="13">
        <v>52.029911999999996</v>
      </c>
      <c r="E169" s="13">
        <v>2.86</v>
      </c>
      <c r="F169" s="47">
        <v>25</v>
      </c>
      <c r="G169" s="13">
        <f>SUM(C169:F169)</f>
        <v>93.214912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45">
        <v>2226</v>
      </c>
      <c r="D172" s="47">
        <v>953</v>
      </c>
      <c r="E172" s="45">
        <v>320</v>
      </c>
      <c r="F172" s="47">
        <v>780</v>
      </c>
      <c r="G172" s="45">
        <f>SUM(C172:F172)</f>
        <v>4279</v>
      </c>
    </row>
    <row r="173" spans="2:7" ht="15">
      <c r="B173" s="38" t="s">
        <v>66</v>
      </c>
      <c r="C173" s="13">
        <v>48.972</v>
      </c>
      <c r="D173" s="13">
        <v>19.989</v>
      </c>
      <c r="E173" s="45">
        <v>8</v>
      </c>
      <c r="F173" s="13">
        <v>16.516</v>
      </c>
      <c r="G173" s="13">
        <f>SUM(C173:F173)</f>
        <v>93.477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47">
        <v>242</v>
      </c>
      <c r="D176" s="47">
        <v>293</v>
      </c>
      <c r="E176" s="45">
        <v>202</v>
      </c>
      <c r="F176" s="47">
        <v>55</v>
      </c>
      <c r="G176" s="45">
        <f>SUM(C176:F176)</f>
        <v>792</v>
      </c>
    </row>
    <row r="177" spans="2:7" ht="15">
      <c r="B177" s="38" t="s">
        <v>66</v>
      </c>
      <c r="C177" s="13">
        <v>16.94</v>
      </c>
      <c r="D177" s="13">
        <v>23.01</v>
      </c>
      <c r="E177" s="13">
        <v>11.691651</v>
      </c>
      <c r="F177" s="13">
        <v>5.48</v>
      </c>
      <c r="G177" s="13">
        <f>SUM(C177:F177)</f>
        <v>57.121651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47">
        <v>472</v>
      </c>
      <c r="D180" s="47">
        <v>55</v>
      </c>
      <c r="E180" s="29">
        <v>0</v>
      </c>
      <c r="F180" s="47">
        <v>0</v>
      </c>
      <c r="G180" s="45">
        <f>SUM(C180:F180)</f>
        <v>527</v>
      </c>
    </row>
    <row r="181" spans="2:7" ht="15">
      <c r="B181" s="38" t="s">
        <v>66</v>
      </c>
      <c r="C181" s="13">
        <v>14.465</v>
      </c>
      <c r="D181" s="13">
        <v>2.8</v>
      </c>
      <c r="E181" s="29">
        <v>0</v>
      </c>
      <c r="F181" s="47">
        <v>0</v>
      </c>
      <c r="G181" s="13">
        <f>SUM(C181:F181)</f>
        <v>17.265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23">
        <v>3473</v>
      </c>
      <c r="D184" s="23">
        <v>4066</v>
      </c>
      <c r="E184" s="23">
        <v>665</v>
      </c>
      <c r="F184" s="23">
        <f>+F168+F172+F176+F180</f>
        <v>1566</v>
      </c>
      <c r="G184" s="23">
        <f>SUM(C184:F184)</f>
        <v>9770</v>
      </c>
    </row>
    <row r="185" spans="2:7" ht="15">
      <c r="B185" s="22" t="s">
        <v>78</v>
      </c>
      <c r="C185" s="26">
        <v>93.70200000000001</v>
      </c>
      <c r="D185" s="26">
        <v>97.828912</v>
      </c>
      <c r="E185" s="26">
        <v>22.551651</v>
      </c>
      <c r="F185" s="26">
        <f>+F169+F173+F177+F181</f>
        <v>46.995999999999995</v>
      </c>
      <c r="G185" s="26">
        <f>SUM(C185:F185)</f>
        <v>261.078563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45">
        <v>1096</v>
      </c>
      <c r="D188" s="47">
        <v>11240</v>
      </c>
      <c r="E188" s="45">
        <v>59</v>
      </c>
      <c r="F188" s="45">
        <v>19852</v>
      </c>
      <c r="G188" s="45">
        <f>SUM(C188:F188)</f>
        <v>32247</v>
      </c>
    </row>
    <row r="189" spans="2:7" ht="15">
      <c r="B189" s="18" t="s">
        <v>93</v>
      </c>
      <c r="C189" s="13">
        <v>12.513572</v>
      </c>
      <c r="D189" s="13">
        <v>283.45621199999994</v>
      </c>
      <c r="E189" s="13">
        <v>2.38</v>
      </c>
      <c r="F189" s="13">
        <v>166.99599999999998</v>
      </c>
      <c r="G189" s="13">
        <f>SUM(C189:F189)</f>
        <v>465.3457839999999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37">
        <v>10997</v>
      </c>
      <c r="D192" s="37">
        <v>61544</v>
      </c>
      <c r="E192" s="37">
        <v>5385</v>
      </c>
      <c r="F192" s="37">
        <f>+F159+F163+F184+F188</f>
        <v>43586</v>
      </c>
      <c r="G192" s="37">
        <f>SUM(C192:F192)</f>
        <v>121512</v>
      </c>
    </row>
    <row r="193" spans="2:7" ht="15">
      <c r="B193" s="22" t="s">
        <v>95</v>
      </c>
      <c r="C193" s="26">
        <v>254.274764</v>
      </c>
      <c r="D193" s="26">
        <v>663.6985519999998</v>
      </c>
      <c r="E193" s="37">
        <v>69.00315</v>
      </c>
      <c r="F193" s="26">
        <f>+F160+F164+F185+F189</f>
        <v>378.99199999999996</v>
      </c>
      <c r="G193" s="26">
        <f>SUM(C193:F193)</f>
        <v>1365.9684659999998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7"/>
  <sheetViews>
    <sheetView zoomScale="80" zoomScaleNormal="80" zoomScalePageLayoutView="0" workbookViewId="0" topLeftCell="B168">
      <selection activeCell="F193" sqref="F193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5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59">
        <v>56749</v>
      </c>
      <c r="D6" s="16">
        <v>8506</v>
      </c>
      <c r="E6" s="16">
        <v>10463</v>
      </c>
      <c r="F6" s="16">
        <v>11030</v>
      </c>
      <c r="G6" s="16">
        <f>+F6+E6+D6+C6</f>
        <v>86748</v>
      </c>
    </row>
    <row r="7" spans="2:7" ht="15">
      <c r="B7" s="38" t="s">
        <v>5</v>
      </c>
      <c r="C7" s="47">
        <v>320</v>
      </c>
      <c r="D7" s="16">
        <v>224</v>
      </c>
      <c r="E7" s="16">
        <v>11</v>
      </c>
      <c r="F7" s="16">
        <v>116</v>
      </c>
      <c r="G7" s="16">
        <f>+F7+E7+D7+C7</f>
        <v>671</v>
      </c>
    </row>
    <row r="8" spans="2:7" ht="15">
      <c r="B8" s="22" t="s">
        <v>6</v>
      </c>
      <c r="C8" s="31">
        <f>SUM(C6:C7)</f>
        <v>57069</v>
      </c>
      <c r="D8" s="31">
        <v>8730</v>
      </c>
      <c r="E8" s="31">
        <v>10474</v>
      </c>
      <c r="F8" s="31">
        <f>SUM(F6:F7)</f>
        <v>11146</v>
      </c>
      <c r="G8" s="31">
        <f>+F8+E8+D8+C8</f>
        <v>87419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47">
        <v>994803</v>
      </c>
      <c r="D12" s="16">
        <v>152083</v>
      </c>
      <c r="E12" s="21">
        <v>58169</v>
      </c>
      <c r="F12" s="21"/>
      <c r="G12" s="21">
        <f>SUM(C12:F12)</f>
        <v>1205055</v>
      </c>
    </row>
    <row r="13" spans="2:7" ht="15">
      <c r="B13" s="20" t="s">
        <v>8</v>
      </c>
      <c r="C13" s="47">
        <v>2324572</v>
      </c>
      <c r="D13" s="16">
        <v>513642</v>
      </c>
      <c r="E13" s="21">
        <v>233537</v>
      </c>
      <c r="F13" s="21"/>
      <c r="G13" s="21">
        <f>SUM(C13:F13)</f>
        <v>3071751</v>
      </c>
    </row>
    <row r="14" spans="2:7" ht="15">
      <c r="B14" s="22" t="s">
        <v>7</v>
      </c>
      <c r="C14" s="23">
        <f>+C12+C13</f>
        <v>3319375</v>
      </c>
      <c r="D14" s="23">
        <v>946591</v>
      </c>
      <c r="E14" s="23">
        <v>291706</v>
      </c>
      <c r="F14" s="23">
        <v>379558</v>
      </c>
      <c r="G14" s="23">
        <f>SUM(C14:F14)</f>
        <v>4937230</v>
      </c>
    </row>
    <row r="15" spans="2:7" ht="15">
      <c r="B15" s="22" t="s">
        <v>89</v>
      </c>
      <c r="C15" s="23">
        <v>430885</v>
      </c>
      <c r="D15" s="23">
        <v>129833</v>
      </c>
      <c r="E15" s="23">
        <v>2779</v>
      </c>
      <c r="F15" s="23">
        <v>77412</v>
      </c>
      <c r="G15" s="23">
        <f>SUM(C15:F15)</f>
        <v>640909</v>
      </c>
    </row>
    <row r="16" spans="2:7" ht="15">
      <c r="B16" s="22" t="s">
        <v>33</v>
      </c>
      <c r="C16" s="23">
        <f>SUM(C14:C15)</f>
        <v>3750260</v>
      </c>
      <c r="D16" s="23">
        <v>1076424</v>
      </c>
      <c r="E16" s="23">
        <v>294485</v>
      </c>
      <c r="F16" s="23">
        <f>SUM(F12:F15)</f>
        <v>456970</v>
      </c>
      <c r="G16" s="23">
        <f>SUM(C16:F16)</f>
        <v>5578139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47">
        <v>4017</v>
      </c>
      <c r="D19" s="47">
        <v>2602</v>
      </c>
      <c r="E19" s="29">
        <v>0</v>
      </c>
      <c r="F19" s="29">
        <v>0</v>
      </c>
      <c r="G19" s="29">
        <f>SUM(C19:F19)</f>
        <v>6619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3754277</v>
      </c>
      <c r="D21" s="23">
        <v>1079026</v>
      </c>
      <c r="E21" s="23">
        <v>294485</v>
      </c>
      <c r="F21" s="23">
        <f>F16</f>
        <v>456970</v>
      </c>
      <c r="G21" s="23">
        <f>SUM(C21:F21)</f>
        <v>5584758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23">
        <v>428393</v>
      </c>
      <c r="D24" s="23">
        <v>247727</v>
      </c>
      <c r="E24" s="23">
        <v>137105</v>
      </c>
      <c r="F24" s="23">
        <v>639355</v>
      </c>
      <c r="G24" s="23">
        <f>SUM(C24:F24)</f>
        <v>1452580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f>+C24+C21</f>
        <v>4182670</v>
      </c>
      <c r="D27" s="23">
        <v>1326753</v>
      </c>
      <c r="E27" s="23">
        <v>431590</v>
      </c>
      <c r="F27" s="23">
        <v>1096325</v>
      </c>
      <c r="G27" s="23">
        <f>SUM(C27:F27)</f>
        <v>7037338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47">
        <v>1372861</v>
      </c>
      <c r="D30" s="47">
        <v>244240</v>
      </c>
      <c r="E30" s="45">
        <v>119382</v>
      </c>
      <c r="F30" s="47">
        <v>234285</v>
      </c>
      <c r="G30" s="47">
        <f>SUM(C30:F30)</f>
        <v>1970768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47">
        <v>2706955227357</v>
      </c>
      <c r="D33" s="47">
        <v>480346446025</v>
      </c>
      <c r="E33" s="47">
        <v>212261027553</v>
      </c>
      <c r="F33" s="47">
        <v>266461191057</v>
      </c>
      <c r="G33" s="47">
        <f>SUM(C33:F33)</f>
        <v>3666023891992</v>
      </c>
    </row>
    <row r="34" spans="2:7" ht="15">
      <c r="B34" s="38" t="s">
        <v>102</v>
      </c>
      <c r="C34" s="47">
        <v>116217133660</v>
      </c>
      <c r="D34" s="47">
        <f>178228.3990596*D24</f>
        <v>44151986613.837524</v>
      </c>
      <c r="E34" s="47">
        <v>23576201000</v>
      </c>
      <c r="F34" s="47">
        <v>90599412494</v>
      </c>
      <c r="G34" s="47">
        <f>SUM(C34:F34)</f>
        <v>274544733767.83752</v>
      </c>
    </row>
    <row r="35" spans="2:7" ht="15">
      <c r="B35" s="22" t="s">
        <v>103</v>
      </c>
      <c r="C35" s="23">
        <v>2823172361017</v>
      </c>
      <c r="D35" s="23">
        <v>480346624253.39905</v>
      </c>
      <c r="E35" s="23">
        <v>235837228553</v>
      </c>
      <c r="F35" s="23">
        <f>SUM(F33:F34)</f>
        <v>357060603551</v>
      </c>
      <c r="G35" s="23">
        <f>SUM(C35:F35)</f>
        <v>3896416817374.399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47">
        <v>422284</v>
      </c>
      <c r="D39" s="45">
        <v>169612</v>
      </c>
      <c r="E39" s="45">
        <v>73831</v>
      </c>
      <c r="F39" s="47">
        <v>73731</v>
      </c>
      <c r="G39" s="45">
        <f>SUM(C39:F39)</f>
        <v>739458</v>
      </c>
      <c r="H39" s="9"/>
      <c r="I39" s="9"/>
    </row>
    <row r="40" spans="2:9" ht="15">
      <c r="B40" s="38" t="s">
        <v>16</v>
      </c>
      <c r="C40" s="47">
        <v>2580</v>
      </c>
      <c r="D40" s="13">
        <v>923.721003</v>
      </c>
      <c r="E40" s="45">
        <v>439</v>
      </c>
      <c r="F40" s="53">
        <v>411.42</v>
      </c>
      <c r="G40" s="13">
        <f>SUM(C40:F40)</f>
        <v>4354.141003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47">
        <v>99</v>
      </c>
      <c r="D43" s="47">
        <v>40</v>
      </c>
      <c r="E43" s="45">
        <v>13</v>
      </c>
      <c r="F43" s="47">
        <v>16</v>
      </c>
      <c r="G43" s="45">
        <f>SUM(C43:F43)</f>
        <v>168</v>
      </c>
      <c r="H43" s="9"/>
      <c r="I43" s="9"/>
    </row>
    <row r="44" spans="2:9" ht="15">
      <c r="B44" s="38" t="s">
        <v>19</v>
      </c>
      <c r="C44" s="60">
        <v>1.182692</v>
      </c>
      <c r="D44" s="17">
        <v>0.453109</v>
      </c>
      <c r="E44" s="13">
        <v>0.2</v>
      </c>
      <c r="F44" s="54">
        <v>0.188794</v>
      </c>
      <c r="G44" s="13">
        <f>SUM(C44:F44)</f>
        <v>2.024595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47">
        <v>111061</v>
      </c>
      <c r="D47" s="47">
        <v>58858</v>
      </c>
      <c r="E47" s="66">
        <v>11803</v>
      </c>
      <c r="F47" s="47">
        <v>37162</v>
      </c>
      <c r="G47" s="47">
        <f>SUM(C47:F47)</f>
        <v>218884</v>
      </c>
      <c r="H47" s="9"/>
      <c r="I47" s="9"/>
    </row>
    <row r="48" spans="2:9" ht="15">
      <c r="B48" s="38" t="s">
        <v>22</v>
      </c>
      <c r="C48" s="47">
        <v>46891</v>
      </c>
      <c r="D48" s="45">
        <v>14123.81224</v>
      </c>
      <c r="E48" s="66">
        <v>4981.608</v>
      </c>
      <c r="F48" s="16">
        <v>4304</v>
      </c>
      <c r="G48" s="13">
        <f>SUM(C48:F48)</f>
        <v>70300.42024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47">
        <v>184108</v>
      </c>
      <c r="D54" s="47">
        <v>6595</v>
      </c>
      <c r="E54" s="47">
        <v>2970</v>
      </c>
      <c r="F54" s="47">
        <v>3648</v>
      </c>
      <c r="G54" s="47">
        <f aca="true" t="shared" si="0" ref="G54:G70">SUM(C54:F54)</f>
        <v>197321</v>
      </c>
    </row>
    <row r="55" spans="2:7" ht="15">
      <c r="B55" s="38" t="s">
        <v>25</v>
      </c>
      <c r="C55" s="47">
        <v>65107.370709</v>
      </c>
      <c r="D55" s="47">
        <v>11834.244672999977</v>
      </c>
      <c r="E55" s="47">
        <v>5209.56014</v>
      </c>
      <c r="F55" s="54">
        <v>7775</v>
      </c>
      <c r="G55" s="47">
        <f t="shared" si="0"/>
        <v>89926.17552199998</v>
      </c>
    </row>
    <row r="56" spans="2:7" ht="15">
      <c r="B56" s="38" t="s">
        <v>26</v>
      </c>
      <c r="C56" s="35">
        <v>8.01657179481609</v>
      </c>
      <c r="D56" s="47">
        <v>40.34288429478375</v>
      </c>
      <c r="E56" s="47">
        <v>28</v>
      </c>
      <c r="F56" s="47">
        <v>31</v>
      </c>
      <c r="G56" s="47">
        <f>AVERAGE(C56:F56)</f>
        <v>26.839864022399958</v>
      </c>
    </row>
    <row r="57" spans="2:7" ht="15">
      <c r="B57" s="38" t="s">
        <v>27</v>
      </c>
      <c r="C57" s="47">
        <v>764737</v>
      </c>
      <c r="D57" s="47">
        <v>196005</v>
      </c>
      <c r="E57" s="47">
        <v>64998</v>
      </c>
      <c r="F57" s="54">
        <v>81800</v>
      </c>
      <c r="G57" s="47">
        <f t="shared" si="0"/>
        <v>1107540</v>
      </c>
    </row>
    <row r="58" spans="2:7" ht="15">
      <c r="B58" s="38" t="s">
        <v>107</v>
      </c>
      <c r="C58" s="46">
        <v>1349436.636139</v>
      </c>
      <c r="D58" s="47">
        <v>320486.668601</v>
      </c>
      <c r="E58" s="47">
        <v>91907.662068</v>
      </c>
      <c r="F58" s="54">
        <v>149407</v>
      </c>
      <c r="G58" s="13">
        <f t="shared" si="0"/>
        <v>1911237.966808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24">
        <v>0</v>
      </c>
      <c r="D60" s="38">
        <v>0</v>
      </c>
      <c r="E60" s="24">
        <v>0</v>
      </c>
      <c r="F60" s="24">
        <v>0</v>
      </c>
      <c r="G60" s="47">
        <f t="shared" si="0"/>
        <v>0</v>
      </c>
    </row>
    <row r="61" spans="2:7" ht="15">
      <c r="B61" s="38" t="s">
        <v>25</v>
      </c>
      <c r="C61" s="24">
        <v>0</v>
      </c>
      <c r="D61" s="47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24">
        <v>0</v>
      </c>
      <c r="D62" s="47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24">
        <v>0</v>
      </c>
      <c r="D63" s="47">
        <v>0</v>
      </c>
      <c r="E63" s="24">
        <v>0</v>
      </c>
      <c r="F63" s="24">
        <v>0</v>
      </c>
      <c r="G63" s="47">
        <f t="shared" si="0"/>
        <v>0</v>
      </c>
    </row>
    <row r="64" spans="2:7" ht="15">
      <c r="B64" s="38" t="s">
        <v>107</v>
      </c>
      <c r="C64" s="24">
        <v>0</v>
      </c>
      <c r="D64" s="47">
        <v>0</v>
      </c>
      <c r="E64" s="24">
        <v>0</v>
      </c>
      <c r="F64" s="24">
        <v>0</v>
      </c>
      <c r="G64" s="46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47">
        <v>7298</v>
      </c>
      <c r="D66" s="47">
        <v>3200</v>
      </c>
      <c r="E66" s="45">
        <v>2477</v>
      </c>
      <c r="F66" s="55">
        <v>10357</v>
      </c>
      <c r="G66" s="45">
        <f t="shared" si="0"/>
        <v>23332</v>
      </c>
    </row>
    <row r="67" spans="2:7" ht="15">
      <c r="B67" s="38" t="s">
        <v>25</v>
      </c>
      <c r="C67" s="47">
        <v>3389.994551</v>
      </c>
      <c r="D67" s="47">
        <v>3435.5371919999952</v>
      </c>
      <c r="E67" s="45">
        <v>2389.868607</v>
      </c>
      <c r="F67" s="54">
        <v>8788</v>
      </c>
      <c r="G67" s="45">
        <f t="shared" si="0"/>
        <v>18003.400349999996</v>
      </c>
    </row>
    <row r="68" spans="2:7" ht="15">
      <c r="B68" s="38" t="s">
        <v>26</v>
      </c>
      <c r="C68" s="47">
        <v>31.6590846807345</v>
      </c>
      <c r="D68" s="47">
        <v>52.497921422870185</v>
      </c>
      <c r="E68" s="45">
        <v>44</v>
      </c>
      <c r="F68" s="47">
        <v>42</v>
      </c>
      <c r="G68" s="45">
        <f>AVERAGE(C68:F68)</f>
        <v>42.53925152590117</v>
      </c>
    </row>
    <row r="69" spans="2:7" ht="15">
      <c r="B69" s="38" t="s">
        <v>27</v>
      </c>
      <c r="C69" s="45">
        <v>137515</v>
      </c>
      <c r="D69" s="47">
        <v>106841</v>
      </c>
      <c r="E69" s="45">
        <v>57515</v>
      </c>
      <c r="F69" s="16">
        <v>275270</v>
      </c>
      <c r="G69" s="45">
        <f t="shared" si="0"/>
        <v>577141</v>
      </c>
    </row>
    <row r="70" spans="2:7" ht="15">
      <c r="B70" s="38" t="s">
        <v>107</v>
      </c>
      <c r="C70" s="61">
        <v>100323.909699</v>
      </c>
      <c r="D70" s="47">
        <v>82042.184451</v>
      </c>
      <c r="E70" s="45">
        <v>39573.13792</v>
      </c>
      <c r="F70" s="9">
        <v>164957</v>
      </c>
      <c r="G70" s="46">
        <f t="shared" si="0"/>
        <v>386896.23207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3">
        <v>191406</v>
      </c>
      <c r="D72" s="23">
        <v>9795</v>
      </c>
      <c r="E72" s="23">
        <v>5447</v>
      </c>
      <c r="F72" s="23">
        <f>+F66+F54</f>
        <v>14005</v>
      </c>
      <c r="G72" s="23">
        <f>SUM(C72:F72)</f>
        <v>220653</v>
      </c>
    </row>
    <row r="73" spans="2:7" ht="15">
      <c r="B73" s="22" t="s">
        <v>25</v>
      </c>
      <c r="C73" s="23">
        <v>68497.36526</v>
      </c>
      <c r="D73" s="23">
        <v>15269.781864999972</v>
      </c>
      <c r="E73" s="23">
        <v>7599.428747</v>
      </c>
      <c r="F73" s="75">
        <f>+F55+F67</f>
        <v>16563</v>
      </c>
      <c r="G73" s="26">
        <f>SUM(C73:F73)</f>
        <v>107929.57587199997</v>
      </c>
    </row>
    <row r="74" spans="2:7" ht="15">
      <c r="B74" s="22" t="s">
        <v>26</v>
      </c>
      <c r="C74" s="23">
        <v>19.837828237775295</v>
      </c>
      <c r="D74" s="23">
        <v>30.94693523921798</v>
      </c>
      <c r="E74" s="23">
        <v>35</v>
      </c>
      <c r="F74" s="23">
        <v>37</v>
      </c>
      <c r="G74" s="23">
        <f>AVERAGE(C74:F74)</f>
        <v>30.69619086924832</v>
      </c>
    </row>
    <row r="75" spans="2:7" ht="15">
      <c r="B75" s="22" t="s">
        <v>27</v>
      </c>
      <c r="C75" s="23">
        <v>902252</v>
      </c>
      <c r="D75" s="23">
        <v>302846</v>
      </c>
      <c r="E75" s="23">
        <v>122513</v>
      </c>
      <c r="F75" s="23">
        <f>+F57+F69</f>
        <v>357070</v>
      </c>
      <c r="G75" s="23">
        <f>SUM(C75:F75)</f>
        <v>1684681</v>
      </c>
    </row>
    <row r="76" spans="2:7" ht="15">
      <c r="B76" s="22" t="s">
        <v>107</v>
      </c>
      <c r="C76" s="84">
        <v>1449760.545838</v>
      </c>
      <c r="D76" s="23">
        <v>402528.853052</v>
      </c>
      <c r="E76" s="23">
        <v>131480.799988</v>
      </c>
      <c r="F76" s="75">
        <f>+F58+F70</f>
        <v>314364</v>
      </c>
      <c r="G76" s="26">
        <f>SUM(C76:F76)</f>
        <v>2298134.198878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41">
        <v>2</v>
      </c>
      <c r="D80" s="76">
        <v>0</v>
      </c>
      <c r="E80" s="24">
        <v>0</v>
      </c>
      <c r="F80" s="24">
        <v>0</v>
      </c>
      <c r="G80" s="24">
        <f>SUM(C80:F80)</f>
        <v>2</v>
      </c>
    </row>
    <row r="81" spans="2:7" ht="15">
      <c r="B81" s="38" t="s">
        <v>25</v>
      </c>
      <c r="C81" s="62">
        <v>61.379193</v>
      </c>
      <c r="D81" s="76">
        <v>0</v>
      </c>
      <c r="E81" s="30">
        <v>0</v>
      </c>
      <c r="F81" s="30">
        <v>0</v>
      </c>
      <c r="G81" s="30">
        <f>SUM(C81:F81)</f>
        <v>61.379193</v>
      </c>
    </row>
    <row r="82" spans="2:7" ht="15">
      <c r="B82" s="38" t="s">
        <v>26</v>
      </c>
      <c r="C82" s="62">
        <v>209</v>
      </c>
      <c r="D82" s="76">
        <v>0</v>
      </c>
      <c r="E82" s="30">
        <v>0</v>
      </c>
      <c r="F82" s="30">
        <v>0</v>
      </c>
      <c r="G82" s="30">
        <f>AVERAGE(C82:F82)</f>
        <v>52.25</v>
      </c>
    </row>
    <row r="83" spans="2:7" ht="15">
      <c r="B83" s="38" t="s">
        <v>27</v>
      </c>
      <c r="C83" s="54">
        <v>1139</v>
      </c>
      <c r="D83" s="76">
        <v>143</v>
      </c>
      <c r="E83" s="30">
        <v>7</v>
      </c>
      <c r="F83" s="30">
        <v>122</v>
      </c>
      <c r="G83" s="30">
        <f>SUM(C83:F83)</f>
        <v>1411</v>
      </c>
    </row>
    <row r="84" spans="2:7" ht="15">
      <c r="B84" s="38" t="s">
        <v>107</v>
      </c>
      <c r="C84" s="54">
        <v>22610.402279</v>
      </c>
      <c r="D84" s="77">
        <v>1679</v>
      </c>
      <c r="E84" s="30">
        <v>88</v>
      </c>
      <c r="F84" s="47">
        <v>2137</v>
      </c>
      <c r="G84" s="13">
        <f>SUM(C84:F84)</f>
        <v>26514.402279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38">
        <v>0</v>
      </c>
      <c r="D86" s="38">
        <v>0</v>
      </c>
      <c r="E86" s="24">
        <v>0</v>
      </c>
      <c r="F86" s="30">
        <v>0</v>
      </c>
      <c r="G86" s="45">
        <f>SUM(C86:F86)</f>
        <v>0</v>
      </c>
    </row>
    <row r="87" spans="2:7" ht="15">
      <c r="B87" s="38" t="s">
        <v>25</v>
      </c>
      <c r="C87" s="38">
        <v>0</v>
      </c>
      <c r="D87" s="38">
        <v>0</v>
      </c>
      <c r="E87" s="24">
        <v>0</v>
      </c>
      <c r="F87" s="30">
        <v>0</v>
      </c>
      <c r="G87" s="45">
        <f>SUM(C87:F87)</f>
        <v>0</v>
      </c>
    </row>
    <row r="88" spans="2:7" ht="15">
      <c r="B88" s="38" t="s">
        <v>26</v>
      </c>
      <c r="C88" s="38">
        <v>0</v>
      </c>
      <c r="D88" s="38">
        <v>0</v>
      </c>
      <c r="E88" s="24">
        <v>0</v>
      </c>
      <c r="F88" s="30">
        <v>0</v>
      </c>
      <c r="G88" s="45">
        <f>AVERAGE(C88:F88)</f>
        <v>0</v>
      </c>
    </row>
    <row r="89" spans="2:7" ht="15">
      <c r="B89" s="38" t="s">
        <v>27</v>
      </c>
      <c r="C89" s="38">
        <v>0</v>
      </c>
      <c r="D89" s="38">
        <v>0</v>
      </c>
      <c r="E89" s="24">
        <v>0</v>
      </c>
      <c r="F89" s="30">
        <v>0</v>
      </c>
      <c r="G89" s="45">
        <f>SUM(C89:F89)</f>
        <v>0</v>
      </c>
    </row>
    <row r="90" spans="2:7" ht="15">
      <c r="B90" s="38" t="s">
        <v>107</v>
      </c>
      <c r="C90" s="38">
        <v>0</v>
      </c>
      <c r="D90" s="38">
        <v>0</v>
      </c>
      <c r="E90" s="24">
        <v>0</v>
      </c>
      <c r="F90" s="30">
        <v>0</v>
      </c>
      <c r="G90" s="45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38">
        <v>0</v>
      </c>
      <c r="D92" s="38">
        <v>0</v>
      </c>
      <c r="E92" s="24">
        <v>0</v>
      </c>
      <c r="F92" s="30">
        <v>0</v>
      </c>
      <c r="G92" s="45">
        <f>SUM(C92:F92)</f>
        <v>0</v>
      </c>
    </row>
    <row r="93" spans="2:7" ht="15">
      <c r="B93" s="38" t="s">
        <v>25</v>
      </c>
      <c r="C93" s="38">
        <v>0</v>
      </c>
      <c r="D93" s="38">
        <v>0</v>
      </c>
      <c r="E93" s="24">
        <v>0</v>
      </c>
      <c r="F93" s="30">
        <v>0</v>
      </c>
      <c r="G93" s="45">
        <f>SUM(C93:F93)</f>
        <v>0</v>
      </c>
    </row>
    <row r="94" spans="2:7" ht="15">
      <c r="B94" s="38" t="s">
        <v>26</v>
      </c>
      <c r="C94" s="38">
        <v>0</v>
      </c>
      <c r="D94" s="38">
        <v>0</v>
      </c>
      <c r="E94" s="24">
        <v>0</v>
      </c>
      <c r="F94" s="30">
        <v>0</v>
      </c>
      <c r="G94" s="45">
        <f>AVERAGE(C94:F94)</f>
        <v>0</v>
      </c>
    </row>
    <row r="95" spans="2:7" ht="15">
      <c r="B95" s="38" t="s">
        <v>27</v>
      </c>
      <c r="C95" s="41">
        <v>14</v>
      </c>
      <c r="D95" s="38">
        <v>0</v>
      </c>
      <c r="E95" s="24">
        <v>0</v>
      </c>
      <c r="F95" s="30">
        <v>9</v>
      </c>
      <c r="G95" s="45">
        <f>SUM(C95:F95)</f>
        <v>23</v>
      </c>
    </row>
    <row r="96" spans="2:7" ht="15">
      <c r="B96" s="38" t="s">
        <v>107</v>
      </c>
      <c r="C96" s="62">
        <v>202.959648</v>
      </c>
      <c r="D96" s="38">
        <v>0</v>
      </c>
      <c r="E96" s="24">
        <v>0</v>
      </c>
      <c r="F96" s="30">
        <v>124</v>
      </c>
      <c r="G96" s="13">
        <f>SUM(C96:F96)</f>
        <v>326.959648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f>+C92+C86+C80</f>
        <v>2</v>
      </c>
      <c r="D98" s="85">
        <v>0</v>
      </c>
      <c r="E98" s="23">
        <v>0</v>
      </c>
      <c r="F98" s="25">
        <v>0</v>
      </c>
      <c r="G98" s="23">
        <f>SUM(C98:F98)</f>
        <v>2</v>
      </c>
    </row>
    <row r="99" spans="2:7" ht="15">
      <c r="B99" s="22" t="s">
        <v>25</v>
      </c>
      <c r="C99" s="23">
        <f>+C93+C87+C81</f>
        <v>61.379193</v>
      </c>
      <c r="D99" s="85">
        <v>0</v>
      </c>
      <c r="E99" s="23">
        <v>0</v>
      </c>
      <c r="F99" s="25">
        <v>0</v>
      </c>
      <c r="G99" s="26">
        <f>SUM(C99:F99)</f>
        <v>61.379193</v>
      </c>
    </row>
    <row r="100" spans="2:7" ht="15">
      <c r="B100" s="22" t="s">
        <v>26</v>
      </c>
      <c r="C100" s="23">
        <f>+AVERAGE(C82)</f>
        <v>209</v>
      </c>
      <c r="D100" s="85">
        <v>0</v>
      </c>
      <c r="E100" s="23">
        <v>0</v>
      </c>
      <c r="F100" s="25">
        <v>0</v>
      </c>
      <c r="G100" s="23">
        <f>AVERAGE(C100:F100)</f>
        <v>52.25</v>
      </c>
    </row>
    <row r="101" spans="2:7" ht="15">
      <c r="B101" s="22" t="s">
        <v>27</v>
      </c>
      <c r="C101" s="23">
        <f>+C95+C89+C83</f>
        <v>1153</v>
      </c>
      <c r="D101" s="85">
        <v>143</v>
      </c>
      <c r="E101" s="22">
        <v>7</v>
      </c>
      <c r="F101" s="33">
        <v>0</v>
      </c>
      <c r="G101" s="23">
        <f>SUM(C101:F101)</f>
        <v>1303</v>
      </c>
    </row>
    <row r="102" spans="2:7" ht="15">
      <c r="B102" s="22" t="s">
        <v>107</v>
      </c>
      <c r="C102" s="23">
        <f>+C96+C90+C84</f>
        <v>22813.361927</v>
      </c>
      <c r="D102" s="85">
        <v>1679</v>
      </c>
      <c r="E102" s="22">
        <v>88</v>
      </c>
      <c r="F102" s="26">
        <v>0</v>
      </c>
      <c r="G102" s="26">
        <f>SUM(C102:F102)</f>
        <v>24580.361927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9" ht="15">
      <c r="B105" s="185" t="s">
        <v>39</v>
      </c>
      <c r="C105" s="185"/>
      <c r="D105" s="185"/>
      <c r="E105" s="185"/>
      <c r="F105" s="185"/>
      <c r="G105" s="185"/>
      <c r="I105" s="86"/>
    </row>
    <row r="106" spans="2:9" ht="15">
      <c r="B106" s="38" t="s">
        <v>36</v>
      </c>
      <c r="C106" s="17">
        <v>2.18</v>
      </c>
      <c r="D106" s="17">
        <v>2.6826321709786156</v>
      </c>
      <c r="E106" s="17">
        <v>2.62</v>
      </c>
      <c r="F106" s="17">
        <v>2.3</v>
      </c>
      <c r="G106" s="17">
        <f>AVERAGE(C106:F106)</f>
        <v>2.445658042744654</v>
      </c>
      <c r="I106" s="87"/>
    </row>
    <row r="107" spans="2:9" ht="15">
      <c r="B107" s="38" t="s">
        <v>37</v>
      </c>
      <c r="C107" s="17">
        <v>2.15</v>
      </c>
      <c r="D107" s="17">
        <v>2.547169117647039</v>
      </c>
      <c r="E107" s="38">
        <v>2.56</v>
      </c>
      <c r="F107" s="17">
        <v>2.3</v>
      </c>
      <c r="G107" s="17">
        <f>AVERAGE(C107:F107)</f>
        <v>2.3892922794117597</v>
      </c>
      <c r="I107" s="86"/>
    </row>
    <row r="108" spans="2:7" ht="15">
      <c r="B108" s="38" t="s">
        <v>38</v>
      </c>
      <c r="C108" s="17">
        <v>1.99</v>
      </c>
      <c r="D108" s="17">
        <v>2.430561797752797</v>
      </c>
      <c r="E108" s="38">
        <v>2.42</v>
      </c>
      <c r="F108" s="17">
        <v>2.3</v>
      </c>
      <c r="G108" s="17">
        <f>AVERAGE(C108:F108)</f>
        <v>2.2851404494381993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17">
        <v>1.49</v>
      </c>
      <c r="D110" s="17">
        <v>1.774285714285714</v>
      </c>
      <c r="E110" s="67">
        <v>1.75</v>
      </c>
      <c r="F110" s="67">
        <v>1.47</v>
      </c>
      <c r="G110" s="17">
        <f>AVERAGE(C110:F110)</f>
        <v>1.6210714285714285</v>
      </c>
    </row>
    <row r="111" spans="2:7" ht="15">
      <c r="B111" s="38" t="s">
        <v>37</v>
      </c>
      <c r="C111" s="17">
        <v>0.99</v>
      </c>
      <c r="D111" s="17">
        <v>1.7727272727272732</v>
      </c>
      <c r="E111" s="67">
        <v>1.76</v>
      </c>
      <c r="F111" s="67">
        <v>1.47</v>
      </c>
      <c r="G111" s="17">
        <f>AVERAGE(C111:F111)</f>
        <v>1.4981818181818183</v>
      </c>
    </row>
    <row r="112" spans="2:7" ht="15">
      <c r="B112" s="38" t="s">
        <v>38</v>
      </c>
      <c r="C112" s="17">
        <v>0.99</v>
      </c>
      <c r="D112" s="17">
        <v>1.7731474103585567</v>
      </c>
      <c r="E112" s="67">
        <v>1.75</v>
      </c>
      <c r="F112" s="67">
        <v>1.72</v>
      </c>
      <c r="G112" s="17">
        <f>AVERAGE(C112:F112)</f>
        <v>1.5582868525896392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17">
        <v>1.7</v>
      </c>
      <c r="D115" s="17">
        <v>1.755388888888887</v>
      </c>
      <c r="E115" s="67">
        <v>1.74</v>
      </c>
      <c r="F115" s="17">
        <v>1.72</v>
      </c>
      <c r="G115" s="17">
        <f>AVERAGE(C115:F115)</f>
        <v>1.7288472222222218</v>
      </c>
    </row>
    <row r="116" spans="2:7" ht="15">
      <c r="B116" s="38" t="s">
        <v>37</v>
      </c>
      <c r="C116" s="17">
        <v>1.7</v>
      </c>
      <c r="D116" s="17">
        <v>1.755539215686272</v>
      </c>
      <c r="E116" s="41">
        <v>1.74</v>
      </c>
      <c r="F116" s="17">
        <v>1.72</v>
      </c>
      <c r="G116" s="17">
        <f>AVERAGE(C116:F116)</f>
        <v>1.7288848039215678</v>
      </c>
    </row>
    <row r="117" spans="2:7" ht="15">
      <c r="B117" s="38" t="s">
        <v>38</v>
      </c>
      <c r="C117" s="17">
        <v>1.7</v>
      </c>
      <c r="D117" s="17">
        <v>1.7544413407821604</v>
      </c>
      <c r="E117" s="41">
        <v>1.74</v>
      </c>
      <c r="F117" s="17">
        <v>1.72</v>
      </c>
      <c r="G117" s="17">
        <f>AVERAGE(C117:F117)</f>
        <v>1.72861033519554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17">
        <v>0.98</v>
      </c>
      <c r="D119" s="17">
        <v>1.7531034482758618</v>
      </c>
      <c r="E119" s="41">
        <v>0</v>
      </c>
      <c r="F119" s="17">
        <v>1.46</v>
      </c>
      <c r="G119" s="17">
        <f>AVERAGE(C119:F119)</f>
        <v>1.0482758620689654</v>
      </c>
    </row>
    <row r="120" spans="2:7" ht="15">
      <c r="B120" s="38" t="s">
        <v>37</v>
      </c>
      <c r="C120" s="17">
        <v>0.98</v>
      </c>
      <c r="D120" s="17">
        <v>1.755</v>
      </c>
      <c r="E120" s="41">
        <v>0</v>
      </c>
      <c r="F120" s="17">
        <v>1.46</v>
      </c>
      <c r="G120" s="17">
        <f>AVERAGE(C120:F120)</f>
        <v>1.04875</v>
      </c>
    </row>
    <row r="121" spans="2:7" ht="15">
      <c r="B121" s="38" t="s">
        <v>38</v>
      </c>
      <c r="C121" s="17">
        <v>0.98</v>
      </c>
      <c r="D121" s="17">
        <v>1.7531034482758618</v>
      </c>
      <c r="E121" s="67">
        <v>1.44</v>
      </c>
      <c r="F121" s="17">
        <v>1.7</v>
      </c>
      <c r="G121" s="17">
        <f>AVERAGE(C121:F121)</f>
        <v>1.4682758620689655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63">
        <v>5.65079378068803</v>
      </c>
      <c r="D124" s="32">
        <v>0</v>
      </c>
      <c r="E124" s="24">
        <v>0</v>
      </c>
      <c r="F124" s="24">
        <v>0</v>
      </c>
      <c r="G124" s="46">
        <f>AVERAGE(C124:F124)</f>
        <v>1.4126984451720075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63">
        <v>1.99976196222692</v>
      </c>
      <c r="D126" s="46">
        <v>2.09215857156815</v>
      </c>
      <c r="E126" s="46">
        <v>2.197874</v>
      </c>
      <c r="F126" s="15">
        <v>0</v>
      </c>
      <c r="G126" s="46">
        <f>AVERAGE(C126:F126)</f>
        <v>1.5724486334487677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64">
        <v>357866</v>
      </c>
      <c r="D129" s="47">
        <v>38550</v>
      </c>
      <c r="E129" s="45">
        <v>8650</v>
      </c>
      <c r="F129" s="16">
        <v>1151</v>
      </c>
      <c r="G129" s="45">
        <f>SUM(C129:F129)</f>
        <v>406217</v>
      </c>
    </row>
    <row r="130" spans="2:7" ht="15">
      <c r="B130" s="38" t="s">
        <v>45</v>
      </c>
      <c r="C130" s="64">
        <v>181496.34057</v>
      </c>
      <c r="D130" s="47">
        <v>4407.042723</v>
      </c>
      <c r="E130" s="45">
        <v>1165</v>
      </c>
      <c r="F130" s="16">
        <v>1460</v>
      </c>
      <c r="G130" s="13">
        <f>SUM(C130:F130)</f>
        <v>188528.383293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64">
        <v>748108</v>
      </c>
      <c r="D133" s="47">
        <v>332486</v>
      </c>
      <c r="E133" s="47">
        <v>143860</v>
      </c>
      <c r="F133" s="47">
        <v>372844</v>
      </c>
      <c r="G133" s="45">
        <f>SUM(C133:F133)</f>
        <v>1597298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45">
        <v>0</v>
      </c>
      <c r="D137" s="47">
        <v>12084</v>
      </c>
      <c r="E137" s="45">
        <v>0</v>
      </c>
      <c r="F137" s="56">
        <v>15502</v>
      </c>
      <c r="G137" s="47">
        <f>SUM(C137:F137)</f>
        <v>27586</v>
      </c>
      <c r="H137" s="9"/>
      <c r="I137" s="9"/>
    </row>
    <row r="138" spans="2:9" ht="15">
      <c r="B138" s="38" t="s">
        <v>50</v>
      </c>
      <c r="C138" s="45">
        <v>0</v>
      </c>
      <c r="D138" s="47">
        <v>1321</v>
      </c>
      <c r="E138" s="45">
        <v>10</v>
      </c>
      <c r="F138" s="16">
        <v>31</v>
      </c>
      <c r="G138" s="47">
        <f>SUM(C138:F138)</f>
        <v>1362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45">
        <v>0</v>
      </c>
      <c r="D141" s="47">
        <v>0</v>
      </c>
      <c r="E141" s="45">
        <v>0</v>
      </c>
      <c r="F141" s="24">
        <v>0</v>
      </c>
      <c r="G141" s="47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47">
        <v>529</v>
      </c>
      <c r="D147" s="47">
        <v>1566</v>
      </c>
      <c r="E147" s="57">
        <v>0</v>
      </c>
      <c r="F147" s="1">
        <v>2681</v>
      </c>
      <c r="G147" s="45">
        <f>SUM(C147:F147)</f>
        <v>4776</v>
      </c>
    </row>
    <row r="148" spans="2:7" ht="15">
      <c r="B148" s="38" t="s">
        <v>55</v>
      </c>
      <c r="C148" s="47">
        <v>10.842</v>
      </c>
      <c r="D148" s="47">
        <v>31.294563999999998</v>
      </c>
      <c r="E148" s="68">
        <v>0</v>
      </c>
      <c r="F148" s="57">
        <v>31</v>
      </c>
      <c r="G148" s="13">
        <f>SUM(C148:F148)</f>
        <v>73.13656399999999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16">
        <v>0</v>
      </c>
      <c r="E151" s="57">
        <v>0</v>
      </c>
      <c r="F151" s="34">
        <v>0</v>
      </c>
      <c r="G151" s="45">
        <f>SUM(C151:F151)</f>
        <v>0</v>
      </c>
      <c r="H151" s="27"/>
    </row>
    <row r="152" spans="2:8" ht="15">
      <c r="B152" s="38" t="s">
        <v>58</v>
      </c>
      <c r="C152" s="38">
        <v>0</v>
      </c>
      <c r="D152" s="16">
        <v>0</v>
      </c>
      <c r="E152" s="68">
        <v>0</v>
      </c>
      <c r="F152" s="34">
        <v>0</v>
      </c>
      <c r="G152" s="13">
        <f>SUM(C152:F152)</f>
        <v>0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47">
        <v>151</v>
      </c>
      <c r="E155" s="47">
        <v>0</v>
      </c>
      <c r="F155" s="34">
        <v>0</v>
      </c>
      <c r="G155" s="45">
        <f>SUM(C155:F155)</f>
        <v>151</v>
      </c>
      <c r="H155" s="27"/>
    </row>
    <row r="156" spans="2:8" ht="15">
      <c r="B156" s="38" t="s">
        <v>60</v>
      </c>
      <c r="C156" s="38">
        <v>0</v>
      </c>
      <c r="D156" s="47">
        <v>7</v>
      </c>
      <c r="E156" s="69">
        <v>0</v>
      </c>
      <c r="F156" s="13">
        <v>0</v>
      </c>
      <c r="G156" s="13">
        <f>SUM(C156:F156)</f>
        <v>7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82">
        <v>529</v>
      </c>
      <c r="D159" s="83">
        <v>1717</v>
      </c>
      <c r="E159" s="23">
        <v>0</v>
      </c>
      <c r="F159" s="23">
        <f>+F147+F155</f>
        <v>2681</v>
      </c>
      <c r="G159" s="23">
        <f>SUM(C159:F159)</f>
        <v>4927</v>
      </c>
    </row>
    <row r="160" spans="2:7" ht="15">
      <c r="B160" s="22" t="s">
        <v>75</v>
      </c>
      <c r="C160" s="82">
        <v>10.842</v>
      </c>
      <c r="D160" s="83">
        <v>38.294563999999994</v>
      </c>
      <c r="E160" s="26">
        <v>0</v>
      </c>
      <c r="F160" s="75">
        <f>+F148+F156</f>
        <v>31</v>
      </c>
      <c r="G160" s="26">
        <f>SUM(C160:F160)</f>
        <v>80.13656399999999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47">
        <v>4336</v>
      </c>
      <c r="D163" s="47">
        <v>38974</v>
      </c>
      <c r="E163" s="70">
        <v>4874</v>
      </c>
      <c r="F163" s="47">
        <v>17551</v>
      </c>
      <c r="G163" s="45">
        <f>SUM(C163:F163)</f>
        <v>65735</v>
      </c>
    </row>
    <row r="164" spans="2:7" ht="15">
      <c r="B164" s="18" t="s">
        <v>60</v>
      </c>
      <c r="C164" s="47">
        <v>105.385522</v>
      </c>
      <c r="D164" s="47">
        <v>206.890913</v>
      </c>
      <c r="E164" s="71">
        <v>46.744473</v>
      </c>
      <c r="F164" s="54">
        <v>112</v>
      </c>
      <c r="G164" s="13">
        <f>SUM(C164:F164)</f>
        <v>471.02090799999996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47">
        <v>480</v>
      </c>
      <c r="D168" s="47">
        <v>2822</v>
      </c>
      <c r="E168" s="61">
        <v>137</v>
      </c>
      <c r="F168" s="1">
        <v>692</v>
      </c>
      <c r="G168" s="45">
        <f>SUM(C168:F168)</f>
        <v>4131</v>
      </c>
    </row>
    <row r="169" spans="2:7" ht="15">
      <c r="B169" s="38" t="s">
        <v>66</v>
      </c>
      <c r="C169" s="47">
        <v>12</v>
      </c>
      <c r="D169" s="47">
        <v>50.621931</v>
      </c>
      <c r="E169" s="72">
        <v>2.76</v>
      </c>
      <c r="F169" s="54">
        <v>24</v>
      </c>
      <c r="G169" s="13">
        <f>SUM(C169:F169)</f>
        <v>89.381931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65">
        <v>2153</v>
      </c>
      <c r="D172" s="47">
        <v>954</v>
      </c>
      <c r="E172" s="47">
        <v>277</v>
      </c>
      <c r="F172" s="1">
        <v>731</v>
      </c>
      <c r="G172" s="45">
        <f>SUM(C172:F172)</f>
        <v>4115</v>
      </c>
    </row>
    <row r="173" spans="2:7" ht="15">
      <c r="B173" s="38" t="s">
        <v>66</v>
      </c>
      <c r="C173" s="65">
        <v>47.366</v>
      </c>
      <c r="D173" s="47">
        <v>20.055</v>
      </c>
      <c r="E173" s="68">
        <v>6.925</v>
      </c>
      <c r="F173" s="54">
        <v>16</v>
      </c>
      <c r="G173" s="13">
        <f>SUM(C173:F173)</f>
        <v>90.34599999999999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38">
        <v>238</v>
      </c>
      <c r="D176" s="47">
        <v>301</v>
      </c>
      <c r="E176" s="61">
        <v>195</v>
      </c>
      <c r="F176" s="1">
        <v>54</v>
      </c>
      <c r="G176" s="45">
        <f>SUM(C176:F176)</f>
        <v>788</v>
      </c>
    </row>
    <row r="177" spans="2:7" ht="15">
      <c r="B177" s="38" t="s">
        <v>66</v>
      </c>
      <c r="C177" s="47">
        <v>16.66</v>
      </c>
      <c r="D177" s="47">
        <v>24.08</v>
      </c>
      <c r="E177" s="72">
        <v>11.433936</v>
      </c>
      <c r="F177" s="54">
        <v>5.48</v>
      </c>
      <c r="G177" s="13">
        <f>SUM(C177:F177)</f>
        <v>57.653936</v>
      </c>
    </row>
    <row r="178" spans="1:7" ht="15">
      <c r="A178" s="4"/>
      <c r="B178" s="1"/>
      <c r="C178" s="1"/>
      <c r="D178" s="1"/>
      <c r="E178" s="1"/>
      <c r="F178" s="1"/>
      <c r="G178" s="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47">
        <v>399</v>
      </c>
      <c r="D180" s="47">
        <v>41</v>
      </c>
      <c r="E180" s="47">
        <v>0</v>
      </c>
      <c r="F180" s="47">
        <v>0</v>
      </c>
      <c r="G180" s="45">
        <f>SUM(C180:F180)</f>
        <v>440</v>
      </c>
    </row>
    <row r="181" spans="2:7" ht="15">
      <c r="B181" s="38" t="s">
        <v>66</v>
      </c>
      <c r="C181" s="47">
        <v>12.04</v>
      </c>
      <c r="D181" s="47">
        <v>2.1</v>
      </c>
      <c r="E181" s="46">
        <v>0</v>
      </c>
      <c r="F181" s="46">
        <v>0</v>
      </c>
      <c r="G181" s="13">
        <f>SUM(C181:F181)</f>
        <v>14.139999999999999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78">
        <v>3270</v>
      </c>
      <c r="D184" s="78">
        <v>4118</v>
      </c>
      <c r="E184" s="73">
        <v>609</v>
      </c>
      <c r="F184" s="23">
        <f>+F168+F172+F176+F180</f>
        <v>1477</v>
      </c>
      <c r="G184" s="23">
        <f>SUM(C184:F184)</f>
        <v>9474</v>
      </c>
    </row>
    <row r="185" spans="2:7" ht="15">
      <c r="B185" s="22" t="s">
        <v>78</v>
      </c>
      <c r="C185" s="78">
        <v>88.066</v>
      </c>
      <c r="D185" s="78">
        <v>96.85693099999999</v>
      </c>
      <c r="E185" s="74">
        <v>21.118935999999998</v>
      </c>
      <c r="F185" s="26">
        <f>+F169+F173+F177+F181</f>
        <v>45.480000000000004</v>
      </c>
      <c r="G185" s="26">
        <f>SUM(C185:F185)</f>
        <v>251.521867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47">
        <v>1074</v>
      </c>
      <c r="D188" s="47">
        <v>15061</v>
      </c>
      <c r="E188" s="47">
        <v>68</v>
      </c>
      <c r="F188" s="58">
        <v>19028</v>
      </c>
      <c r="G188" s="45">
        <f>SUM(C188:F188)</f>
        <v>35231</v>
      </c>
    </row>
    <row r="189" spans="2:7" ht="15">
      <c r="B189" s="18" t="s">
        <v>93</v>
      </c>
      <c r="C189" s="47">
        <v>10.089967</v>
      </c>
      <c r="D189" s="47">
        <v>269.835099</v>
      </c>
      <c r="E189" s="69">
        <v>2.75</v>
      </c>
      <c r="F189" s="58">
        <v>157.48</v>
      </c>
      <c r="G189" s="13">
        <f>SUM(C189:F189)</f>
        <v>440.15506600000003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79">
        <v>9209</v>
      </c>
      <c r="D192" s="79">
        <v>59870</v>
      </c>
      <c r="E192" s="80">
        <v>5551</v>
      </c>
      <c r="F192" s="37">
        <f>+F159+F163+F184+F188</f>
        <v>40737</v>
      </c>
      <c r="G192" s="37">
        <f>SUM(C192:F192)</f>
        <v>115367</v>
      </c>
    </row>
    <row r="193" spans="2:7" ht="15">
      <c r="B193" s="22" t="s">
        <v>95</v>
      </c>
      <c r="C193" s="78">
        <v>214.38348900000003</v>
      </c>
      <c r="D193" s="78">
        <v>611.877507</v>
      </c>
      <c r="E193" s="81">
        <v>70.61340899999999</v>
      </c>
      <c r="F193" s="26">
        <f>+F160+F164+F185+F189</f>
        <v>345.96000000000004</v>
      </c>
      <c r="G193" s="26">
        <f>SUM(C193:F193)</f>
        <v>1242.834405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0">
    <mergeCell ref="B187:G187"/>
    <mergeCell ref="B190:H190"/>
    <mergeCell ref="B191:G191"/>
    <mergeCell ref="B175:G175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  <ignoredErrors>
    <ignoredError sqref="G5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197"/>
  <sheetViews>
    <sheetView zoomScale="80" zoomScaleNormal="80" zoomScalePageLayoutView="0" workbookViewId="0" topLeftCell="B174">
      <selection activeCell="F193" sqref="F193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56729</v>
      </c>
      <c r="D6" s="16">
        <v>8493</v>
      </c>
      <c r="E6" s="16">
        <v>10432</v>
      </c>
      <c r="F6" s="93">
        <v>11013</v>
      </c>
      <c r="G6" s="16">
        <f>+F6+E6+D6+C6</f>
        <v>86667</v>
      </c>
    </row>
    <row r="7" spans="2:7" ht="15">
      <c r="B7" s="38" t="s">
        <v>5</v>
      </c>
      <c r="C7" s="16">
        <v>321</v>
      </c>
      <c r="D7" s="16">
        <v>224</v>
      </c>
      <c r="E7" s="16">
        <v>11</v>
      </c>
      <c r="F7" s="93">
        <v>116</v>
      </c>
      <c r="G7" s="16">
        <f>+F7+E7+D7+C7</f>
        <v>672</v>
      </c>
    </row>
    <row r="8" spans="2:7" ht="15">
      <c r="B8" s="22" t="s">
        <v>6</v>
      </c>
      <c r="C8" s="31">
        <v>57050</v>
      </c>
      <c r="D8" s="31">
        <v>8717</v>
      </c>
      <c r="E8" s="31">
        <v>10443</v>
      </c>
      <c r="F8" s="94">
        <v>11129</v>
      </c>
      <c r="G8" s="31">
        <f>+F8+E8+D8+C8</f>
        <v>87339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6">
        <v>996238</v>
      </c>
      <c r="D12" s="93">
        <v>153409</v>
      </c>
      <c r="E12" s="95">
        <v>58958</v>
      </c>
      <c r="F12" s="95">
        <v>0</v>
      </c>
      <c r="G12" s="21">
        <f>SUM(C12:F12)</f>
        <v>1208605</v>
      </c>
    </row>
    <row r="13" spans="2:7" ht="15">
      <c r="B13" s="20" t="s">
        <v>8</v>
      </c>
      <c r="C13" s="16">
        <v>2296556</v>
      </c>
      <c r="D13" s="93">
        <v>507422</v>
      </c>
      <c r="E13" s="95">
        <v>235369</v>
      </c>
      <c r="F13" s="95">
        <v>0</v>
      </c>
      <c r="G13" s="21">
        <f>SUM(C13:F13)</f>
        <v>3039347</v>
      </c>
    </row>
    <row r="14" spans="2:7" ht="15">
      <c r="B14" s="22" t="s">
        <v>7</v>
      </c>
      <c r="C14" s="23">
        <v>3292794</v>
      </c>
      <c r="D14" s="126">
        <v>945495</v>
      </c>
      <c r="E14" s="84">
        <v>294327</v>
      </c>
      <c r="F14" s="96">
        <v>377059</v>
      </c>
      <c r="G14" s="23">
        <f>SUM(C14:F14)</f>
        <v>4909675</v>
      </c>
    </row>
    <row r="15" spans="2:7" ht="15">
      <c r="B15" s="22" t="s">
        <v>89</v>
      </c>
      <c r="C15" s="23">
        <v>435122</v>
      </c>
      <c r="D15" s="126">
        <v>129921</v>
      </c>
      <c r="E15" s="84">
        <v>2764</v>
      </c>
      <c r="F15" s="96">
        <v>77421</v>
      </c>
      <c r="G15" s="23">
        <f>SUM(C15:F15)</f>
        <v>645228</v>
      </c>
    </row>
    <row r="16" spans="2:7" ht="15">
      <c r="B16" s="22" t="s">
        <v>33</v>
      </c>
      <c r="C16" s="23">
        <v>3727916</v>
      </c>
      <c r="D16" s="84">
        <v>1075416</v>
      </c>
      <c r="E16" s="84">
        <v>297091</v>
      </c>
      <c r="F16" s="96">
        <v>454480</v>
      </c>
      <c r="G16" s="23">
        <f>SUM(C16:F16)</f>
        <v>5554903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45">
        <v>3993</v>
      </c>
      <c r="D19" s="45">
        <v>2602</v>
      </c>
      <c r="E19" s="38">
        <v>0</v>
      </c>
      <c r="F19" s="29">
        <v>0</v>
      </c>
      <c r="G19" s="29">
        <f>SUM(C19:F19)</f>
        <v>6595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3731909</v>
      </c>
      <c r="D21" s="23">
        <v>1078018</v>
      </c>
      <c r="E21" s="84">
        <v>297091</v>
      </c>
      <c r="F21" s="96">
        <v>454480</v>
      </c>
      <c r="G21" s="23">
        <f>SUM(C21:F21)</f>
        <v>5561498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23">
        <v>428084</v>
      </c>
      <c r="D24" s="23">
        <v>246176</v>
      </c>
      <c r="E24" s="23">
        <v>137647</v>
      </c>
      <c r="F24" s="96">
        <v>641422</v>
      </c>
      <c r="G24" s="23">
        <f>SUM(C24:F24)</f>
        <v>1453329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v>4159993</v>
      </c>
      <c r="D27" s="23">
        <v>1324194</v>
      </c>
      <c r="E27" s="84">
        <v>434738</v>
      </c>
      <c r="F27" s="96">
        <v>1095902</v>
      </c>
      <c r="G27" s="23">
        <f>SUM(C27:F27)</f>
        <v>7014827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47">
        <v>1375835</v>
      </c>
      <c r="D30" s="47">
        <v>232824</v>
      </c>
      <c r="E30" s="93">
        <v>113509</v>
      </c>
      <c r="F30" s="61">
        <v>242539</v>
      </c>
      <c r="G30" s="47">
        <f>SUM(C30:F30)</f>
        <v>1964707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47">
        <v>2681858442881</v>
      </c>
      <c r="D33" s="47">
        <v>473756716215</v>
      </c>
      <c r="E33" s="93">
        <v>199488522210</v>
      </c>
      <c r="F33" s="61">
        <v>262504033442</v>
      </c>
      <c r="G33" s="47">
        <f>SUM(C33:F33)</f>
        <v>3617607714748</v>
      </c>
    </row>
    <row r="34" spans="2:7" ht="15">
      <c r="B34" s="38" t="s">
        <v>102</v>
      </c>
      <c r="C34" s="47">
        <v>116389393034</v>
      </c>
      <c r="D34" s="47">
        <f>178592*D24</f>
        <v>43965064192</v>
      </c>
      <c r="E34" s="93">
        <v>23650900400</v>
      </c>
      <c r="F34" s="61">
        <v>91053102531</v>
      </c>
      <c r="G34" s="47">
        <f>SUM(C34:F34)</f>
        <v>275058460157</v>
      </c>
    </row>
    <row r="35" spans="2:7" ht="15">
      <c r="B35" s="22" t="s">
        <v>103</v>
      </c>
      <c r="C35" s="23">
        <v>2798247835915</v>
      </c>
      <c r="D35" s="23">
        <v>473756894807</v>
      </c>
      <c r="E35" s="84">
        <v>223139422610</v>
      </c>
      <c r="F35" s="96">
        <v>353557135973</v>
      </c>
      <c r="G35" s="23">
        <f>SUM(C35:F35)</f>
        <v>3848701289305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61">
        <v>403231</v>
      </c>
      <c r="D39" s="61">
        <v>167052</v>
      </c>
      <c r="E39" s="93">
        <v>71509</v>
      </c>
      <c r="F39" s="61">
        <v>79350</v>
      </c>
      <c r="G39" s="45">
        <f>SUM(C39:F39)</f>
        <v>721142</v>
      </c>
      <c r="H39" s="9"/>
      <c r="I39" s="9"/>
    </row>
    <row r="40" spans="2:9" ht="15">
      <c r="B40" s="38" t="s">
        <v>16</v>
      </c>
      <c r="C40" s="61">
        <v>2487</v>
      </c>
      <c r="D40" s="108">
        <v>887.8</v>
      </c>
      <c r="E40" s="93">
        <v>428</v>
      </c>
      <c r="F40" s="97">
        <v>444.12</v>
      </c>
      <c r="G40" s="13">
        <f>SUM(C40:F40)</f>
        <v>4246.92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61">
        <v>89</v>
      </c>
      <c r="D43" s="61">
        <v>38</v>
      </c>
      <c r="E43" s="93">
        <v>20</v>
      </c>
      <c r="F43" s="61">
        <v>16</v>
      </c>
      <c r="G43" s="45">
        <f>SUM(C43:F43)</f>
        <v>163</v>
      </c>
      <c r="H43" s="9"/>
      <c r="I43" s="9"/>
    </row>
    <row r="44" spans="2:9" ht="15">
      <c r="B44" s="38" t="s">
        <v>19</v>
      </c>
      <c r="C44" s="88">
        <v>1.05</v>
      </c>
      <c r="D44" s="108">
        <v>0.608384</v>
      </c>
      <c r="E44" s="97">
        <v>0.2</v>
      </c>
      <c r="F44" s="61">
        <v>0.188794</v>
      </c>
      <c r="G44" s="13">
        <f>SUM(C44:F44)</f>
        <v>2.047178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61">
        <v>139752</v>
      </c>
      <c r="D47" s="61">
        <v>63506</v>
      </c>
      <c r="E47" s="112">
        <v>14693</v>
      </c>
      <c r="F47" s="61">
        <v>44152</v>
      </c>
      <c r="G47" s="47">
        <f>SUM(C47:F47)</f>
        <v>262103</v>
      </c>
      <c r="H47" s="9"/>
      <c r="I47" s="9"/>
    </row>
    <row r="48" spans="2:9" ht="15">
      <c r="B48" s="38" t="s">
        <v>22</v>
      </c>
      <c r="C48" s="61">
        <v>54309</v>
      </c>
      <c r="D48" s="61">
        <v>14009.335</v>
      </c>
      <c r="E48" s="112">
        <v>5322.51211</v>
      </c>
      <c r="F48" s="93">
        <v>4685</v>
      </c>
      <c r="G48" s="13">
        <f>SUM(C48:F48)</f>
        <v>78325.84710999999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61">
        <v>149768</v>
      </c>
      <c r="D54" s="61">
        <v>7041</v>
      </c>
      <c r="E54" s="91">
        <v>3002</v>
      </c>
      <c r="F54" s="61">
        <v>3566</v>
      </c>
      <c r="G54" s="47">
        <f aca="true" t="shared" si="0" ref="G54:G70">SUM(C54:F54)</f>
        <v>163377</v>
      </c>
    </row>
    <row r="55" spans="2:7" ht="15">
      <c r="B55" s="38" t="s">
        <v>25</v>
      </c>
      <c r="C55" s="61">
        <v>67120.497679</v>
      </c>
      <c r="D55" s="61">
        <v>13036.93212100003</v>
      </c>
      <c r="E55" s="91">
        <v>5418</v>
      </c>
      <c r="F55" s="91">
        <v>6909</v>
      </c>
      <c r="G55" s="47">
        <f t="shared" si="0"/>
        <v>92484.42980000003</v>
      </c>
    </row>
    <row r="56" spans="2:7" ht="15">
      <c r="B56" s="38" t="s">
        <v>26</v>
      </c>
      <c r="C56" s="77">
        <v>9.68182121681534</v>
      </c>
      <c r="D56" s="61">
        <v>40.46531485</v>
      </c>
      <c r="E56" s="113">
        <v>29</v>
      </c>
      <c r="F56" s="61">
        <v>31</v>
      </c>
      <c r="G56" s="47">
        <f>AVERAGE(C56:F56)</f>
        <v>27.536784016703834</v>
      </c>
    </row>
    <row r="57" spans="2:7" ht="15">
      <c r="B57" s="38" t="s">
        <v>27</v>
      </c>
      <c r="C57" s="61">
        <v>763703</v>
      </c>
      <c r="D57" s="61">
        <v>195392</v>
      </c>
      <c r="E57" s="91">
        <v>64647</v>
      </c>
      <c r="F57" s="61">
        <v>94630</v>
      </c>
      <c r="G57" s="47">
        <f t="shared" si="0"/>
        <v>1118372</v>
      </c>
    </row>
    <row r="58" spans="2:7" ht="15">
      <c r="B58" s="38" t="s">
        <v>107</v>
      </c>
      <c r="C58" s="61">
        <v>1362484.813499</v>
      </c>
      <c r="D58" s="61">
        <v>320428</v>
      </c>
      <c r="E58" s="114">
        <v>92282</v>
      </c>
      <c r="F58" s="61">
        <v>163455</v>
      </c>
      <c r="G58" s="13">
        <f t="shared" si="0"/>
        <v>1938649.813499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61">
        <v>0</v>
      </c>
      <c r="D60" s="76">
        <v>0</v>
      </c>
      <c r="E60" s="24">
        <v>0</v>
      </c>
      <c r="F60" s="24">
        <v>0</v>
      </c>
      <c r="G60" s="47">
        <f t="shared" si="0"/>
        <v>0</v>
      </c>
    </row>
    <row r="61" spans="2:7" ht="15">
      <c r="B61" s="38" t="s">
        <v>25</v>
      </c>
      <c r="C61" s="61">
        <v>0</v>
      </c>
      <c r="D61" s="61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61">
        <v>0</v>
      </c>
      <c r="D62" s="61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61">
        <v>0</v>
      </c>
      <c r="D63" s="61">
        <v>0</v>
      </c>
      <c r="E63" s="24">
        <v>0</v>
      </c>
      <c r="F63" s="24">
        <v>0</v>
      </c>
      <c r="G63" s="47">
        <f t="shared" si="0"/>
        <v>0</v>
      </c>
    </row>
    <row r="64" spans="2:7" ht="15">
      <c r="B64" s="38" t="s">
        <v>107</v>
      </c>
      <c r="C64" s="61">
        <v>0</v>
      </c>
      <c r="D64" s="61">
        <v>0</v>
      </c>
      <c r="E64" s="24">
        <v>0</v>
      </c>
      <c r="F64" s="24">
        <v>0</v>
      </c>
      <c r="G64" s="46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61">
        <v>6305</v>
      </c>
      <c r="D66" s="61">
        <v>3117</v>
      </c>
      <c r="E66" s="91">
        <v>2673</v>
      </c>
      <c r="F66" s="91">
        <v>11023</v>
      </c>
      <c r="G66" s="45">
        <f t="shared" si="0"/>
        <v>23118</v>
      </c>
    </row>
    <row r="67" spans="2:7" ht="15">
      <c r="B67" s="38" t="s">
        <v>25</v>
      </c>
      <c r="C67" s="61">
        <v>3112.962732</v>
      </c>
      <c r="D67" s="61">
        <v>3309.31185900001</v>
      </c>
      <c r="E67" s="91">
        <v>2975</v>
      </c>
      <c r="F67" s="91">
        <v>8775</v>
      </c>
      <c r="G67" s="45">
        <f t="shared" si="0"/>
        <v>18172.27459100001</v>
      </c>
    </row>
    <row r="68" spans="2:7" ht="15">
      <c r="B68" s="38" t="s">
        <v>26</v>
      </c>
      <c r="C68" s="61">
        <v>33.2220459952419</v>
      </c>
      <c r="D68" s="61">
        <v>53.44573056</v>
      </c>
      <c r="E68" s="91">
        <v>44</v>
      </c>
      <c r="F68" s="61">
        <v>42</v>
      </c>
      <c r="G68" s="45">
        <f>AVERAGE(C68:F68)</f>
        <v>43.16694413881048</v>
      </c>
    </row>
    <row r="69" spans="2:7" ht="15">
      <c r="B69" s="38" t="s">
        <v>27</v>
      </c>
      <c r="C69" s="61">
        <v>137186</v>
      </c>
      <c r="D69" s="61">
        <v>105345</v>
      </c>
      <c r="E69" s="91">
        <v>57666</v>
      </c>
      <c r="F69" s="93">
        <v>279369</v>
      </c>
      <c r="G69" s="45">
        <f t="shared" si="0"/>
        <v>579566</v>
      </c>
    </row>
    <row r="70" spans="2:7" ht="15">
      <c r="B70" s="38" t="s">
        <v>107</v>
      </c>
      <c r="C70" s="61">
        <v>99981.052849</v>
      </c>
      <c r="D70" s="61">
        <v>81031</v>
      </c>
      <c r="E70" s="91">
        <v>40122</v>
      </c>
      <c r="F70" s="98">
        <v>166204</v>
      </c>
      <c r="G70" s="46">
        <f t="shared" si="0"/>
        <v>387338.05284899997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84">
        <v>156073</v>
      </c>
      <c r="D72" s="84">
        <v>10158</v>
      </c>
      <c r="E72" s="84">
        <v>5675</v>
      </c>
      <c r="F72" s="96">
        <v>14589</v>
      </c>
      <c r="G72" s="23">
        <f>SUM(C72:F72)</f>
        <v>186495</v>
      </c>
    </row>
    <row r="73" spans="2:7" ht="15">
      <c r="B73" s="22" t="s">
        <v>25</v>
      </c>
      <c r="C73" s="84">
        <v>70233.460411</v>
      </c>
      <c r="D73" s="84">
        <v>16346.243980000041</v>
      </c>
      <c r="E73" s="84">
        <v>8393</v>
      </c>
      <c r="F73" s="96">
        <v>15684</v>
      </c>
      <c r="G73" s="26">
        <f>SUM(C73:F73)</f>
        <v>110656.70439100004</v>
      </c>
    </row>
    <row r="74" spans="2:7" ht="15">
      <c r="B74" s="22" t="s">
        <v>26</v>
      </c>
      <c r="C74" s="84">
        <v>21.451933606028618</v>
      </c>
      <c r="D74" s="84">
        <v>31.303681803333333</v>
      </c>
      <c r="E74" s="126">
        <v>36</v>
      </c>
      <c r="F74" s="96">
        <v>37</v>
      </c>
      <c r="G74" s="23">
        <f>AVERAGE(C74:F74)</f>
        <v>31.438903852340488</v>
      </c>
    </row>
    <row r="75" spans="2:7" ht="15">
      <c r="B75" s="22" t="s">
        <v>27</v>
      </c>
      <c r="C75" s="84">
        <v>900889</v>
      </c>
      <c r="D75" s="84">
        <v>300737</v>
      </c>
      <c r="E75" s="84">
        <v>122313</v>
      </c>
      <c r="F75" s="96">
        <v>373999</v>
      </c>
      <c r="G75" s="23">
        <f>SUM(C75:F75)</f>
        <v>1697938</v>
      </c>
    </row>
    <row r="76" spans="2:7" ht="15">
      <c r="B76" s="22" t="s">
        <v>107</v>
      </c>
      <c r="C76" s="84">
        <v>1462465.866348</v>
      </c>
      <c r="D76" s="84">
        <v>401459</v>
      </c>
      <c r="E76" s="84">
        <v>132404</v>
      </c>
      <c r="F76" s="96">
        <v>329659</v>
      </c>
      <c r="G76" s="26">
        <f>SUM(C76:F76)</f>
        <v>2325987.8663480002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89">
        <v>3</v>
      </c>
      <c r="D80" s="76">
        <v>0</v>
      </c>
      <c r="E80" s="38">
        <v>0</v>
      </c>
      <c r="F80" s="99">
        <v>0</v>
      </c>
      <c r="G80" s="24">
        <f>SUM(C80:F80)</f>
        <v>3</v>
      </c>
    </row>
    <row r="81" spans="2:7" ht="15">
      <c r="B81" s="38" t="s">
        <v>25</v>
      </c>
      <c r="C81" s="90">
        <v>138.447863</v>
      </c>
      <c r="D81" s="76">
        <v>0</v>
      </c>
      <c r="E81" s="38">
        <v>0</v>
      </c>
      <c r="F81" s="100">
        <v>0</v>
      </c>
      <c r="G81" s="30">
        <f>SUM(C81:F81)</f>
        <v>138.447863</v>
      </c>
    </row>
    <row r="82" spans="2:7" ht="15">
      <c r="B82" s="38" t="s">
        <v>26</v>
      </c>
      <c r="C82" s="90">
        <v>308</v>
      </c>
      <c r="D82" s="76">
        <v>0</v>
      </c>
      <c r="E82" s="38">
        <v>0</v>
      </c>
      <c r="F82" s="100">
        <v>0</v>
      </c>
      <c r="G82" s="30">
        <f>AVERAGE(C82:F82)</f>
        <v>77</v>
      </c>
    </row>
    <row r="83" spans="2:7" ht="15">
      <c r="B83" s="38" t="s">
        <v>27</v>
      </c>
      <c r="C83" s="91">
        <v>1141</v>
      </c>
      <c r="D83" s="76">
        <v>143</v>
      </c>
      <c r="E83" s="54">
        <v>7</v>
      </c>
      <c r="F83" s="100">
        <v>122</v>
      </c>
      <c r="G83" s="30">
        <f>SUM(C83:F83)</f>
        <v>1413</v>
      </c>
    </row>
    <row r="84" spans="2:7" ht="15">
      <c r="B84" s="38" t="s">
        <v>107</v>
      </c>
      <c r="C84" s="91">
        <v>22806.393955</v>
      </c>
      <c r="D84" s="77">
        <v>1675</v>
      </c>
      <c r="E84" s="54">
        <v>88</v>
      </c>
      <c r="F84" s="61">
        <v>2140</v>
      </c>
      <c r="G84" s="13">
        <f>SUM(C84:F84)</f>
        <v>26709.393955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76">
        <v>0</v>
      </c>
      <c r="D86" s="38">
        <v>0</v>
      </c>
      <c r="E86" s="24">
        <v>0</v>
      </c>
      <c r="F86" s="100">
        <v>0</v>
      </c>
      <c r="G86" s="45">
        <f>SUM(C86:F86)</f>
        <v>0</v>
      </c>
    </row>
    <row r="87" spans="2:7" ht="15">
      <c r="B87" s="38" t="s">
        <v>25</v>
      </c>
      <c r="C87" s="76">
        <v>0</v>
      </c>
      <c r="D87" s="38">
        <v>0</v>
      </c>
      <c r="E87" s="24">
        <v>0</v>
      </c>
      <c r="F87" s="100">
        <v>0</v>
      </c>
      <c r="G87" s="45">
        <f>SUM(C87:F87)</f>
        <v>0</v>
      </c>
    </row>
    <row r="88" spans="2:7" ht="15">
      <c r="B88" s="38" t="s">
        <v>26</v>
      </c>
      <c r="C88" s="76">
        <v>0</v>
      </c>
      <c r="D88" s="38">
        <v>0</v>
      </c>
      <c r="E88" s="24">
        <v>0</v>
      </c>
      <c r="F88" s="100">
        <v>0</v>
      </c>
      <c r="G88" s="45">
        <f>AVERAGE(C88:F88)</f>
        <v>0</v>
      </c>
    </row>
    <row r="89" spans="2:7" ht="15">
      <c r="B89" s="38" t="s">
        <v>27</v>
      </c>
      <c r="C89" s="76">
        <v>0</v>
      </c>
      <c r="D89" s="38">
        <v>0</v>
      </c>
      <c r="E89" s="24">
        <v>0</v>
      </c>
      <c r="F89" s="100">
        <v>0</v>
      </c>
      <c r="G89" s="45">
        <f>SUM(C89:F89)</f>
        <v>0</v>
      </c>
    </row>
    <row r="90" spans="2:7" ht="15">
      <c r="B90" s="38" t="s">
        <v>107</v>
      </c>
      <c r="C90" s="76">
        <v>0</v>
      </c>
      <c r="D90" s="38">
        <v>0</v>
      </c>
      <c r="E90" s="24">
        <v>0</v>
      </c>
      <c r="F90" s="100">
        <v>0</v>
      </c>
      <c r="G90" s="45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76">
        <v>0</v>
      </c>
      <c r="D92" s="38">
        <v>0</v>
      </c>
      <c r="E92" s="24">
        <v>0</v>
      </c>
      <c r="F92" s="100">
        <v>0</v>
      </c>
      <c r="G92" s="45">
        <f>SUM(C92:F92)</f>
        <v>0</v>
      </c>
    </row>
    <row r="93" spans="2:7" ht="15">
      <c r="B93" s="38" t="s">
        <v>25</v>
      </c>
      <c r="C93" s="76">
        <v>0</v>
      </c>
      <c r="D93" s="38">
        <v>0</v>
      </c>
      <c r="E93" s="24">
        <v>0</v>
      </c>
      <c r="F93" s="100">
        <v>0</v>
      </c>
      <c r="G93" s="45">
        <f>SUM(C93:F93)</f>
        <v>0</v>
      </c>
    </row>
    <row r="94" spans="2:7" ht="15">
      <c r="B94" s="38" t="s">
        <v>26</v>
      </c>
      <c r="C94" s="76">
        <v>0</v>
      </c>
      <c r="D94" s="38">
        <v>0</v>
      </c>
      <c r="E94" s="24">
        <v>0</v>
      </c>
      <c r="F94" s="100">
        <v>0</v>
      </c>
      <c r="G94" s="45">
        <f>AVERAGE(C94:F94)</f>
        <v>0</v>
      </c>
    </row>
    <row r="95" spans="2:7" ht="15">
      <c r="B95" s="38" t="s">
        <v>27</v>
      </c>
      <c r="C95" s="89">
        <v>14</v>
      </c>
      <c r="D95" s="38">
        <v>0</v>
      </c>
      <c r="E95" s="24">
        <v>0</v>
      </c>
      <c r="F95" s="100">
        <v>9</v>
      </c>
      <c r="G95" s="45">
        <f>SUM(C95:F95)</f>
        <v>23</v>
      </c>
    </row>
    <row r="96" spans="2:7" ht="15">
      <c r="B96" s="38" t="s">
        <v>107</v>
      </c>
      <c r="C96" s="90">
        <v>202.882278</v>
      </c>
      <c r="D96" s="38">
        <v>0</v>
      </c>
      <c r="E96" s="24">
        <v>0</v>
      </c>
      <c r="F96" s="100">
        <v>124</v>
      </c>
      <c r="G96" s="13">
        <f>SUM(C96:F96)</f>
        <v>326.88227800000004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84">
        <v>3</v>
      </c>
      <c r="D98" s="85">
        <v>0</v>
      </c>
      <c r="E98" s="84">
        <v>0</v>
      </c>
      <c r="F98" s="25">
        <v>0</v>
      </c>
      <c r="G98" s="23">
        <f>SUM(C98:F98)</f>
        <v>3</v>
      </c>
    </row>
    <row r="99" spans="2:7" ht="15">
      <c r="B99" s="22" t="s">
        <v>25</v>
      </c>
      <c r="C99" s="84">
        <v>138.447863</v>
      </c>
      <c r="D99" s="85">
        <v>0</v>
      </c>
      <c r="E99" s="84">
        <v>0</v>
      </c>
      <c r="F99" s="25">
        <v>0</v>
      </c>
      <c r="G99" s="26">
        <f>SUM(C99:F99)</f>
        <v>138.447863</v>
      </c>
    </row>
    <row r="100" spans="2:7" ht="15">
      <c r="B100" s="22" t="s">
        <v>26</v>
      </c>
      <c r="C100" s="84">
        <v>308</v>
      </c>
      <c r="D100" s="85">
        <v>0</v>
      </c>
      <c r="E100" s="84">
        <v>0</v>
      </c>
      <c r="F100" s="25">
        <v>0</v>
      </c>
      <c r="G100" s="23">
        <f>AVERAGE(C100:F100)</f>
        <v>77</v>
      </c>
    </row>
    <row r="101" spans="2:7" ht="15">
      <c r="B101" s="22" t="s">
        <v>27</v>
      </c>
      <c r="C101" s="84">
        <v>1155</v>
      </c>
      <c r="D101" s="85">
        <v>143</v>
      </c>
      <c r="E101" s="84">
        <v>7</v>
      </c>
      <c r="F101" s="33">
        <v>0</v>
      </c>
      <c r="G101" s="23">
        <f>SUM(C101:F101)</f>
        <v>1305</v>
      </c>
    </row>
    <row r="102" spans="2:7" ht="15">
      <c r="B102" s="22" t="s">
        <v>107</v>
      </c>
      <c r="C102" s="84">
        <v>23009.276233</v>
      </c>
      <c r="D102" s="85">
        <v>1675</v>
      </c>
      <c r="E102" s="84">
        <v>88</v>
      </c>
      <c r="F102" s="26">
        <v>0</v>
      </c>
      <c r="G102" s="26">
        <f>SUM(C102:F102)</f>
        <v>24772.276233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9" ht="15">
      <c r="B104" s="170" t="s">
        <v>40</v>
      </c>
      <c r="C104" s="170"/>
      <c r="D104" s="170"/>
      <c r="E104" s="170"/>
      <c r="F104" s="170"/>
      <c r="G104" s="170"/>
      <c r="I104" s="117"/>
    </row>
    <row r="105" spans="2:9" ht="15">
      <c r="B105" s="185" t="s">
        <v>39</v>
      </c>
      <c r="C105" s="185"/>
      <c r="D105" s="185"/>
      <c r="E105" s="185"/>
      <c r="F105" s="185"/>
      <c r="G105" s="185"/>
      <c r="I105" s="117"/>
    </row>
    <row r="106" spans="2:9" ht="15">
      <c r="B106" s="38" t="s">
        <v>36</v>
      </c>
      <c r="C106" s="108">
        <v>2.18</v>
      </c>
      <c r="D106" s="108">
        <v>2.66</v>
      </c>
      <c r="E106" s="67">
        <v>2.62</v>
      </c>
      <c r="F106" s="108">
        <v>1.99</v>
      </c>
      <c r="G106" s="17">
        <f>AVERAGE(C106:F106)</f>
        <v>2.3625</v>
      </c>
      <c r="I106" s="117"/>
    </row>
    <row r="107" spans="2:7" ht="15">
      <c r="B107" s="38" t="s">
        <v>37</v>
      </c>
      <c r="C107" s="108">
        <v>2.15</v>
      </c>
      <c r="D107" s="108">
        <v>2.52</v>
      </c>
      <c r="E107" s="115">
        <v>2.52</v>
      </c>
      <c r="F107" s="108">
        <v>1.99</v>
      </c>
      <c r="G107" s="17">
        <f>AVERAGE(C107:F107)</f>
        <v>2.295</v>
      </c>
    </row>
    <row r="108" spans="2:7" ht="15">
      <c r="B108" s="38" t="s">
        <v>38</v>
      </c>
      <c r="C108" s="108">
        <v>1.99</v>
      </c>
      <c r="D108" s="108">
        <v>2.43</v>
      </c>
      <c r="E108" s="67">
        <v>2.4</v>
      </c>
      <c r="F108" s="108">
        <v>2.28</v>
      </c>
      <c r="G108" s="17">
        <f>AVERAGE(C108:F108)</f>
        <v>2.275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108">
        <v>1.49</v>
      </c>
      <c r="D110" s="108">
        <v>1.64</v>
      </c>
      <c r="E110" s="116">
        <v>1.71</v>
      </c>
      <c r="F110" s="108">
        <v>0.89</v>
      </c>
      <c r="G110" s="17">
        <f>AVERAGE(C110:F110)</f>
        <v>1.4324999999999999</v>
      </c>
    </row>
    <row r="111" spans="2:7" ht="15">
      <c r="B111" s="38" t="s">
        <v>37</v>
      </c>
      <c r="C111" s="108">
        <v>0.99</v>
      </c>
      <c r="D111" s="108">
        <v>1.74</v>
      </c>
      <c r="E111" s="116">
        <v>1.71</v>
      </c>
      <c r="F111" s="108">
        <v>1.68</v>
      </c>
      <c r="G111" s="17">
        <f>AVERAGE(C111:F111)</f>
        <v>1.5299999999999998</v>
      </c>
    </row>
    <row r="112" spans="2:7" ht="15">
      <c r="B112" s="38" t="s">
        <v>38</v>
      </c>
      <c r="C112" s="108">
        <v>0.99</v>
      </c>
      <c r="D112" s="108">
        <v>1.75</v>
      </c>
      <c r="E112" s="116">
        <v>1.73</v>
      </c>
      <c r="F112" s="108">
        <v>1.68</v>
      </c>
      <c r="G112" s="17">
        <f>AVERAGE(C112:F112)</f>
        <v>1.5375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108">
        <v>1.7</v>
      </c>
      <c r="D115" s="108">
        <v>1.73</v>
      </c>
      <c r="E115" s="67">
        <v>1.73</v>
      </c>
      <c r="F115" s="108">
        <v>1.7</v>
      </c>
      <c r="G115" s="17">
        <f>AVERAGE(C115:F115)</f>
        <v>1.715</v>
      </c>
    </row>
    <row r="116" spans="2:7" ht="15">
      <c r="B116" s="38" t="s">
        <v>37</v>
      </c>
      <c r="C116" s="108">
        <v>1.7</v>
      </c>
      <c r="D116" s="108">
        <v>1.74</v>
      </c>
      <c r="E116" s="41">
        <v>1.73</v>
      </c>
      <c r="F116" s="108">
        <v>1.7</v>
      </c>
      <c r="G116" s="17">
        <f>AVERAGE(C116:F116)</f>
        <v>1.7175</v>
      </c>
    </row>
    <row r="117" spans="2:7" ht="15">
      <c r="B117" s="38" t="s">
        <v>38</v>
      </c>
      <c r="C117" s="108">
        <v>1.7</v>
      </c>
      <c r="D117" s="108">
        <v>1.74</v>
      </c>
      <c r="E117" s="41">
        <v>1.73</v>
      </c>
      <c r="F117" s="108">
        <v>1.7</v>
      </c>
      <c r="G117" s="17">
        <f>AVERAGE(C117:F117)</f>
        <v>1.7175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108">
        <v>0.98</v>
      </c>
      <c r="D119" s="108">
        <v>1.74</v>
      </c>
      <c r="E119" s="89">
        <v>0</v>
      </c>
      <c r="F119" s="111">
        <v>0.88</v>
      </c>
      <c r="G119" s="17">
        <f>AVERAGE(C119:F119)</f>
        <v>0.8999999999999999</v>
      </c>
    </row>
    <row r="120" spans="2:7" ht="15">
      <c r="B120" s="38" t="s">
        <v>37</v>
      </c>
      <c r="C120" s="108">
        <v>0.98</v>
      </c>
      <c r="D120" s="108">
        <v>1.74</v>
      </c>
      <c r="E120" s="89">
        <v>0.99</v>
      </c>
      <c r="F120" s="111">
        <v>0.88</v>
      </c>
      <c r="G120" s="17">
        <f>AVERAGE(C120:F120)</f>
        <v>1.1475</v>
      </c>
    </row>
    <row r="121" spans="2:7" ht="15">
      <c r="B121" s="38" t="s">
        <v>38</v>
      </c>
      <c r="C121" s="108">
        <v>0.98</v>
      </c>
      <c r="D121" s="108">
        <v>1.74</v>
      </c>
      <c r="E121" s="116">
        <v>1.24</v>
      </c>
      <c r="F121" s="111">
        <v>0.99</v>
      </c>
      <c r="G121" s="17">
        <f>AVERAGE(C121:F121)</f>
        <v>1.2375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127">
        <v>5.65087436538056</v>
      </c>
      <c r="D124" s="109">
        <v>0</v>
      </c>
      <c r="E124" s="24">
        <v>0</v>
      </c>
      <c r="F124" s="24">
        <v>0</v>
      </c>
      <c r="G124" s="46">
        <f>AVERAGE(C124:F124)</f>
        <v>1.41271859134514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127">
        <v>1.9982260125964</v>
      </c>
      <c r="D126" s="110">
        <v>2.08686671655964</v>
      </c>
      <c r="E126" s="118">
        <v>2.19</v>
      </c>
      <c r="F126" s="15">
        <v>0</v>
      </c>
      <c r="G126" s="46">
        <f>AVERAGE(C126:F126)</f>
        <v>1.5687731822890099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128">
        <v>356375</v>
      </c>
      <c r="D129" s="61">
        <v>38587</v>
      </c>
      <c r="E129" s="119">
        <v>8648</v>
      </c>
      <c r="F129" s="101">
        <v>1148</v>
      </c>
      <c r="G129" s="45">
        <f>SUM(C129:F129)</f>
        <v>404758</v>
      </c>
    </row>
    <row r="130" spans="2:7" ht="15">
      <c r="B130" s="38" t="s">
        <v>45</v>
      </c>
      <c r="C130" s="128">
        <v>183578.774771</v>
      </c>
      <c r="D130" s="61">
        <v>4432.254521</v>
      </c>
      <c r="E130" s="119">
        <v>1184</v>
      </c>
      <c r="F130" s="101">
        <v>1480</v>
      </c>
      <c r="G130" s="13">
        <f>SUM(C130:F130)</f>
        <v>190675.029292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128">
        <v>748696</v>
      </c>
      <c r="D133" s="61">
        <v>266800</v>
      </c>
      <c r="E133" s="66">
        <v>144100</v>
      </c>
      <c r="F133" s="61">
        <v>359621</v>
      </c>
      <c r="G133" s="45">
        <f>SUM(C133:F133)</f>
        <v>1519217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61">
        <v>0</v>
      </c>
      <c r="D137" s="61">
        <v>7967</v>
      </c>
      <c r="E137" s="45">
        <v>0</v>
      </c>
      <c r="F137" s="102">
        <v>15932</v>
      </c>
      <c r="G137" s="47">
        <f>SUM(C137:F137)</f>
        <v>23899</v>
      </c>
      <c r="H137" s="9"/>
      <c r="I137" s="9"/>
    </row>
    <row r="138" spans="2:9" ht="15">
      <c r="B138" s="38" t="s">
        <v>50</v>
      </c>
      <c r="C138" s="61">
        <v>0</v>
      </c>
      <c r="D138" s="61">
        <v>1353</v>
      </c>
      <c r="E138" s="45">
        <v>0</v>
      </c>
      <c r="F138" s="101">
        <v>31</v>
      </c>
      <c r="G138" s="47">
        <f>SUM(C138:F138)</f>
        <v>1384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61">
        <v>0</v>
      </c>
      <c r="D141" s="47">
        <v>0</v>
      </c>
      <c r="E141" s="45">
        <v>0</v>
      </c>
      <c r="F141" s="24">
        <v>0</v>
      </c>
      <c r="G141" s="47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61">
        <v>161</v>
      </c>
      <c r="D147" s="61">
        <v>694</v>
      </c>
      <c r="E147" s="57">
        <v>0</v>
      </c>
      <c r="F147" s="103">
        <v>1977</v>
      </c>
      <c r="G147" s="45">
        <f>SUM(C147:F147)</f>
        <v>2832</v>
      </c>
    </row>
    <row r="148" spans="2:7" ht="15">
      <c r="B148" s="38" t="s">
        <v>55</v>
      </c>
      <c r="C148" s="61">
        <v>3.301</v>
      </c>
      <c r="D148" s="61">
        <v>13.856916000000002</v>
      </c>
      <c r="E148" s="120">
        <v>0</v>
      </c>
      <c r="F148" s="104">
        <v>23</v>
      </c>
      <c r="G148" s="13">
        <f>SUM(C148:F148)</f>
        <v>40.157916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76">
        <v>0</v>
      </c>
      <c r="D151" s="16">
        <v>0</v>
      </c>
      <c r="E151" s="125">
        <v>0</v>
      </c>
      <c r="F151" s="34">
        <v>0</v>
      </c>
      <c r="G151" s="45">
        <f>SUM(C151:F151)</f>
        <v>0</v>
      </c>
      <c r="H151" s="27"/>
    </row>
    <row r="152" spans="2:8" ht="15">
      <c r="B152" s="38" t="s">
        <v>58</v>
      </c>
      <c r="C152" s="76">
        <v>0</v>
      </c>
      <c r="D152" s="16">
        <v>0</v>
      </c>
      <c r="E152" s="121">
        <v>0</v>
      </c>
      <c r="F152" s="34">
        <v>0</v>
      </c>
      <c r="G152" s="13">
        <f>SUM(C152:F152)</f>
        <v>0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76">
        <v>0</v>
      </c>
      <c r="D155" s="61">
        <v>108</v>
      </c>
      <c r="E155" s="93">
        <v>0</v>
      </c>
      <c r="F155" s="34">
        <v>0</v>
      </c>
      <c r="G155" s="45">
        <f>SUM(C155:F155)</f>
        <v>108</v>
      </c>
      <c r="H155" s="27"/>
    </row>
    <row r="156" spans="2:8" ht="15">
      <c r="B156" s="38" t="s">
        <v>60</v>
      </c>
      <c r="C156" s="61">
        <v>0</v>
      </c>
      <c r="D156" s="61">
        <v>6.41</v>
      </c>
      <c r="E156" s="122">
        <v>0</v>
      </c>
      <c r="F156" s="13">
        <v>0</v>
      </c>
      <c r="G156" s="13">
        <f>SUM(C156:F156)</f>
        <v>6.41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80">
        <v>161</v>
      </c>
      <c r="D159" s="80">
        <v>802</v>
      </c>
      <c r="E159" s="131">
        <v>0</v>
      </c>
      <c r="F159" s="96">
        <v>1977</v>
      </c>
      <c r="G159" s="23">
        <f>SUM(C159:F159)</f>
        <v>2940</v>
      </c>
    </row>
    <row r="160" spans="2:7" ht="15">
      <c r="B160" s="22" t="s">
        <v>75</v>
      </c>
      <c r="C160" s="80">
        <v>3.301</v>
      </c>
      <c r="D160" s="80">
        <v>20.266916000000002</v>
      </c>
      <c r="E160" s="85">
        <v>0</v>
      </c>
      <c r="F160" s="96">
        <v>23</v>
      </c>
      <c r="G160" s="26">
        <f>SUM(C160:F160)</f>
        <v>46.567916000000004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61">
        <v>4063</v>
      </c>
      <c r="D163" s="61">
        <v>37924</v>
      </c>
      <c r="E163" s="123">
        <v>4907</v>
      </c>
      <c r="F163" s="61">
        <v>17829</v>
      </c>
      <c r="G163" s="45">
        <f>SUM(C163:F163)</f>
        <v>64723</v>
      </c>
    </row>
    <row r="164" spans="2:7" ht="15">
      <c r="B164" s="18" t="s">
        <v>60</v>
      </c>
      <c r="C164" s="61">
        <v>96.669216</v>
      </c>
      <c r="D164" s="61">
        <v>207.31124</v>
      </c>
      <c r="E164" s="124">
        <v>45.881251</v>
      </c>
      <c r="F164" s="61">
        <v>115</v>
      </c>
      <c r="G164" s="13">
        <f>SUM(C164:F164)</f>
        <v>464.861707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61">
        <v>381</v>
      </c>
      <c r="D168" s="61">
        <v>1938</v>
      </c>
      <c r="E168" s="93">
        <v>99</v>
      </c>
      <c r="F168" s="105">
        <v>692</v>
      </c>
      <c r="G168" s="45">
        <f>SUM(C168:F168)</f>
        <v>3110</v>
      </c>
    </row>
    <row r="169" spans="2:7" ht="15">
      <c r="B169" s="38" t="s">
        <v>66</v>
      </c>
      <c r="C169" s="61">
        <v>9.525</v>
      </c>
      <c r="D169" s="61">
        <v>33.344898</v>
      </c>
      <c r="E169" s="121">
        <v>1.98</v>
      </c>
      <c r="F169" s="105">
        <v>24</v>
      </c>
      <c r="G169" s="13">
        <f>SUM(C169:F169)</f>
        <v>68.849898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92">
        <v>1887</v>
      </c>
      <c r="D172" s="61">
        <v>908</v>
      </c>
      <c r="E172" s="93">
        <v>274</v>
      </c>
      <c r="F172" s="105">
        <v>644</v>
      </c>
      <c r="G172" s="45">
        <f>SUM(C172:F172)</f>
        <v>3713</v>
      </c>
    </row>
    <row r="173" spans="2:7" ht="15">
      <c r="B173" s="38" t="s">
        <v>66</v>
      </c>
      <c r="C173" s="92">
        <v>41.514</v>
      </c>
      <c r="D173" s="61">
        <v>19.047</v>
      </c>
      <c r="E173" s="121">
        <v>6.85</v>
      </c>
      <c r="F173" s="105">
        <v>14</v>
      </c>
      <c r="G173" s="13">
        <f>SUM(C173:F173)</f>
        <v>81.411</v>
      </c>
    </row>
    <row r="174" spans="1:9" ht="15">
      <c r="A174" s="4"/>
      <c r="B174" s="171"/>
      <c r="C174" s="171"/>
      <c r="D174" s="171"/>
      <c r="E174" s="171"/>
      <c r="F174" s="171"/>
      <c r="G174" s="171"/>
      <c r="H174" s="171"/>
      <c r="I174" s="129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76">
        <v>257</v>
      </c>
      <c r="D176" s="61">
        <v>288</v>
      </c>
      <c r="E176" s="93">
        <v>192</v>
      </c>
      <c r="F176" s="20">
        <v>66</v>
      </c>
      <c r="G176" s="45">
        <f>SUM(C176:F176)</f>
        <v>803</v>
      </c>
    </row>
    <row r="177" spans="2:7" ht="15">
      <c r="B177" s="38" t="s">
        <v>66</v>
      </c>
      <c r="C177" s="61">
        <v>17.99</v>
      </c>
      <c r="D177" s="61">
        <v>22.8</v>
      </c>
      <c r="E177" s="121">
        <v>10.7491</v>
      </c>
      <c r="F177" s="20">
        <v>6</v>
      </c>
      <c r="G177" s="13">
        <f>SUM(C177:F177)</f>
        <v>57.5391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61">
        <v>325</v>
      </c>
      <c r="D180" s="61">
        <v>20</v>
      </c>
      <c r="E180" s="93">
        <v>0</v>
      </c>
      <c r="F180" s="61">
        <v>0</v>
      </c>
      <c r="G180" s="45">
        <f>SUM(C180:F180)</f>
        <v>345</v>
      </c>
    </row>
    <row r="181" spans="2:7" ht="15">
      <c r="B181" s="38" t="s">
        <v>66</v>
      </c>
      <c r="C181" s="61">
        <v>10.12</v>
      </c>
      <c r="D181" s="61">
        <v>1</v>
      </c>
      <c r="E181" s="97">
        <v>0</v>
      </c>
      <c r="F181" s="106">
        <v>0</v>
      </c>
      <c r="G181" s="13">
        <f>SUM(C181:F181)</f>
        <v>11.12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9" ht="15">
      <c r="B184" s="22" t="s">
        <v>77</v>
      </c>
      <c r="C184" s="80">
        <v>2850</v>
      </c>
      <c r="D184" s="83">
        <v>3154</v>
      </c>
      <c r="E184" s="84">
        <v>565</v>
      </c>
      <c r="F184" s="126">
        <f>+F168+F172+F176+F180</f>
        <v>1402</v>
      </c>
      <c r="G184" s="23">
        <f>SUM(C184:F184)</f>
        <v>7971</v>
      </c>
      <c r="I184" s="129"/>
    </row>
    <row r="185" spans="2:7" ht="15">
      <c r="B185" s="22" t="s">
        <v>78</v>
      </c>
      <c r="C185" s="80">
        <v>79.149</v>
      </c>
      <c r="D185" s="83">
        <v>76.191898</v>
      </c>
      <c r="E185" s="130">
        <v>19.5791</v>
      </c>
      <c r="F185" s="107">
        <f>+F169+F173+F177+F181</f>
        <v>44</v>
      </c>
      <c r="G185" s="26">
        <f>SUM(C185:F185)</f>
        <v>218.919998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61">
        <v>1048</v>
      </c>
      <c r="D188" s="61">
        <v>9579</v>
      </c>
      <c r="E188" s="93">
        <v>58</v>
      </c>
      <c r="F188" s="16">
        <v>19231</v>
      </c>
      <c r="G188" s="45">
        <f>SUM(C188:F188)</f>
        <v>29916</v>
      </c>
    </row>
    <row r="189" spans="2:7" ht="15">
      <c r="B189" s="18" t="s">
        <v>93</v>
      </c>
      <c r="C189" s="61">
        <v>9.407949</v>
      </c>
      <c r="D189" s="61">
        <v>243.190709</v>
      </c>
      <c r="E189" s="122">
        <v>2.36</v>
      </c>
      <c r="F189" s="53">
        <v>159</v>
      </c>
      <c r="G189" s="13">
        <f>SUM(C189:F189)</f>
        <v>413.958658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80">
        <v>8122</v>
      </c>
      <c r="D192" s="83">
        <v>51459</v>
      </c>
      <c r="E192" s="80">
        <v>5530</v>
      </c>
      <c r="F192" s="23">
        <f>+F159+F163+F184+F188</f>
        <v>40439</v>
      </c>
      <c r="G192" s="37">
        <f>SUM(C192:F192)</f>
        <v>105550</v>
      </c>
    </row>
    <row r="193" spans="2:7" ht="15">
      <c r="B193" s="22" t="s">
        <v>95</v>
      </c>
      <c r="C193" s="80">
        <v>188.527165</v>
      </c>
      <c r="D193" s="83">
        <v>546.960763</v>
      </c>
      <c r="E193" s="81">
        <v>67.820351</v>
      </c>
      <c r="F193" s="26">
        <f>+F160+F164+F185+F189</f>
        <v>341</v>
      </c>
      <c r="G193" s="26">
        <f>SUM(C193:F193)</f>
        <v>1144.3082789999999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7"/>
  <sheetViews>
    <sheetView zoomScale="80" zoomScaleNormal="80" zoomScalePageLayoutView="0" workbookViewId="0" topLeftCell="B167">
      <selection activeCell="F192" sqref="F192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56627</v>
      </c>
      <c r="D6" s="16">
        <v>8466</v>
      </c>
      <c r="E6" s="16">
        <v>10373</v>
      </c>
      <c r="F6" s="16">
        <v>10886</v>
      </c>
      <c r="G6" s="16">
        <f>+F6+E6+D6+C6</f>
        <v>86352</v>
      </c>
    </row>
    <row r="7" spans="2:7" ht="15">
      <c r="B7" s="38" t="s">
        <v>5</v>
      </c>
      <c r="C7" s="16">
        <v>319</v>
      </c>
      <c r="D7" s="16">
        <v>226</v>
      </c>
      <c r="E7" s="16">
        <v>11</v>
      </c>
      <c r="F7" s="16">
        <v>117</v>
      </c>
      <c r="G7" s="16">
        <f>+F7+E7+D7+C7</f>
        <v>673</v>
      </c>
    </row>
    <row r="8" spans="2:7" ht="15">
      <c r="B8" s="22" t="s">
        <v>6</v>
      </c>
      <c r="C8" s="31">
        <v>56946</v>
      </c>
      <c r="D8" s="31">
        <v>8692</v>
      </c>
      <c r="E8" s="31">
        <v>10384</v>
      </c>
      <c r="F8" s="31">
        <f>SUM(F6:F7)</f>
        <v>11003</v>
      </c>
      <c r="G8" s="31">
        <f>+F8+E8+D8+C8</f>
        <v>87025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6">
        <v>995487</v>
      </c>
      <c r="D12" s="16">
        <v>153589</v>
      </c>
      <c r="E12" s="137">
        <v>58928</v>
      </c>
      <c r="F12" s="21">
        <v>0</v>
      </c>
      <c r="G12" s="21">
        <f>SUM(C12:F12)</f>
        <v>1208004</v>
      </c>
    </row>
    <row r="13" spans="2:7" ht="15">
      <c r="B13" s="20" t="s">
        <v>8</v>
      </c>
      <c r="C13" s="16">
        <v>2258813</v>
      </c>
      <c r="D13" s="16">
        <v>505924</v>
      </c>
      <c r="E13" s="137">
        <v>232587</v>
      </c>
      <c r="F13" s="21">
        <v>0</v>
      </c>
      <c r="G13" s="21">
        <f>SUM(C13:F13)</f>
        <v>2997324</v>
      </c>
    </row>
    <row r="14" spans="2:7" ht="15">
      <c r="B14" s="22" t="s">
        <v>7</v>
      </c>
      <c r="C14" s="23">
        <v>3254300</v>
      </c>
      <c r="D14" s="23">
        <v>945784</v>
      </c>
      <c r="E14" s="23">
        <v>291515</v>
      </c>
      <c r="F14" s="23">
        <v>379246</v>
      </c>
      <c r="G14" s="23">
        <f>SUM(C14:F14)</f>
        <v>4870845</v>
      </c>
    </row>
    <row r="15" spans="2:7" ht="15">
      <c r="B15" s="22" t="s">
        <v>89</v>
      </c>
      <c r="C15" s="23">
        <v>438304</v>
      </c>
      <c r="D15" s="23">
        <v>130578</v>
      </c>
      <c r="E15" s="22">
        <v>2731</v>
      </c>
      <c r="F15" s="23">
        <v>78752</v>
      </c>
      <c r="G15" s="23">
        <f>SUM(C15:F15)</f>
        <v>650365</v>
      </c>
    </row>
    <row r="16" spans="2:7" ht="15">
      <c r="B16" s="22" t="s">
        <v>33</v>
      </c>
      <c r="C16" s="23">
        <v>3692604</v>
      </c>
      <c r="D16" s="23">
        <v>1076362</v>
      </c>
      <c r="E16" s="23">
        <v>294246</v>
      </c>
      <c r="F16" s="23">
        <f>SUM(F12:F15)</f>
        <v>457998</v>
      </c>
      <c r="G16" s="23">
        <f>SUM(C16:F16)</f>
        <v>5521210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45">
        <v>3983</v>
      </c>
      <c r="D19" s="45">
        <v>2602</v>
      </c>
      <c r="E19" s="29">
        <v>0</v>
      </c>
      <c r="F19" s="29">
        <v>0</v>
      </c>
      <c r="G19" s="29">
        <f>SUM(C19:F19)</f>
        <v>6585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3696587</v>
      </c>
      <c r="D21" s="23">
        <v>1078964</v>
      </c>
      <c r="E21" s="23">
        <v>294246</v>
      </c>
      <c r="F21" s="23">
        <v>457998</v>
      </c>
      <c r="G21" s="23">
        <f>SUM(C21:F21)</f>
        <v>5527795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23">
        <v>427542</v>
      </c>
      <c r="D24" s="23">
        <v>244788</v>
      </c>
      <c r="E24" s="132">
        <v>135728</v>
      </c>
      <c r="F24" s="23">
        <v>644257</v>
      </c>
      <c r="G24" s="23">
        <f>SUM(C24:F24)</f>
        <v>1452315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f>+C24+C21</f>
        <v>4124129</v>
      </c>
      <c r="D27" s="23">
        <v>1323752</v>
      </c>
      <c r="E27" s="23">
        <v>429974</v>
      </c>
      <c r="F27" s="23">
        <v>1102255</v>
      </c>
      <c r="G27" s="23">
        <f>SUM(C27:F27)</f>
        <v>6980110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47">
        <v>1374539</v>
      </c>
      <c r="D30" s="47">
        <v>238085</v>
      </c>
      <c r="E30" s="48">
        <v>109087</v>
      </c>
      <c r="F30" s="47">
        <v>237065</v>
      </c>
      <c r="G30" s="47">
        <f>SUM(C30:F30)</f>
        <v>1958776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47">
        <v>2690211960939</v>
      </c>
      <c r="D33" s="47">
        <v>476819672570</v>
      </c>
      <c r="E33" s="138">
        <v>206303303913</v>
      </c>
      <c r="F33" s="47">
        <v>261970745228</v>
      </c>
      <c r="G33" s="47">
        <f>SUM(C33:F33)</f>
        <v>3635305682650</v>
      </c>
    </row>
    <row r="34" spans="2:7" ht="15">
      <c r="B34" s="38" t="s">
        <v>102</v>
      </c>
      <c r="C34" s="47">
        <v>115592048572</v>
      </c>
      <c r="D34" s="47">
        <f>178887.1822947*D24</f>
        <v>43789435579.55502</v>
      </c>
      <c r="E34" s="138">
        <v>23933913500</v>
      </c>
      <c r="F34" s="47">
        <v>91597998098</v>
      </c>
      <c r="G34" s="47">
        <f>SUM(C34:F34)</f>
        <v>274913395749.55505</v>
      </c>
    </row>
    <row r="35" spans="2:7" ht="15">
      <c r="B35" s="22" t="s">
        <v>103</v>
      </c>
      <c r="C35" s="132">
        <v>2805804009511</v>
      </c>
      <c r="D35" s="23">
        <v>476819851457.1823</v>
      </c>
      <c r="E35" s="23">
        <v>230237217413</v>
      </c>
      <c r="F35" s="23">
        <v>353568743326</v>
      </c>
      <c r="G35" s="23">
        <f>SUM(C35:F35)</f>
        <v>3866429821707.182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45">
        <v>406181</v>
      </c>
      <c r="D39" s="45">
        <v>166513</v>
      </c>
      <c r="E39" s="48">
        <v>66782</v>
      </c>
      <c r="F39" s="45">
        <v>75585</v>
      </c>
      <c r="G39" s="45">
        <f>SUM(C39:F39)</f>
        <v>715061</v>
      </c>
      <c r="H39" s="9"/>
      <c r="I39" s="9"/>
    </row>
    <row r="40" spans="2:9" ht="15">
      <c r="B40" s="38" t="s">
        <v>16</v>
      </c>
      <c r="C40" s="45">
        <v>2398</v>
      </c>
      <c r="D40" s="136">
        <v>882.627027</v>
      </c>
      <c r="E40" s="48">
        <v>401</v>
      </c>
      <c r="F40" s="13">
        <v>430</v>
      </c>
      <c r="G40" s="13">
        <f>SUM(C40:F40)</f>
        <v>4111.627027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45">
        <v>114</v>
      </c>
      <c r="D43" s="45">
        <v>50</v>
      </c>
      <c r="E43" s="18">
        <v>21</v>
      </c>
      <c r="F43" s="45">
        <v>16</v>
      </c>
      <c r="G43" s="45">
        <f>SUM(C43:F43)</f>
        <v>201</v>
      </c>
      <c r="H43" s="9"/>
      <c r="I43" s="9"/>
    </row>
    <row r="44" spans="2:9" ht="15">
      <c r="B44" s="38" t="s">
        <v>19</v>
      </c>
      <c r="C44" s="133">
        <v>1.35</v>
      </c>
      <c r="D44" s="136">
        <v>0.731878</v>
      </c>
      <c r="E44" s="136">
        <v>0.2</v>
      </c>
      <c r="F44" s="45">
        <v>0.188794</v>
      </c>
      <c r="G44" s="13">
        <f>SUM(C44:F44)</f>
        <v>2.4706720000000004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47">
        <v>133174</v>
      </c>
      <c r="D47" s="47">
        <v>69824</v>
      </c>
      <c r="E47" s="138">
        <v>15104</v>
      </c>
      <c r="F47" s="47">
        <v>53587</v>
      </c>
      <c r="G47" s="47">
        <f>SUM(C47:F47)</f>
        <v>271689</v>
      </c>
      <c r="H47" s="9"/>
      <c r="I47" s="9"/>
    </row>
    <row r="48" spans="2:9" ht="15">
      <c r="B48" s="38" t="s">
        <v>22</v>
      </c>
      <c r="C48" s="45">
        <v>59424</v>
      </c>
      <c r="D48" s="45">
        <v>16489.923833</v>
      </c>
      <c r="E48" s="48">
        <v>6299.45304</v>
      </c>
      <c r="F48" s="45">
        <v>6079</v>
      </c>
      <c r="G48" s="13">
        <f>SUM(C48:F48)</f>
        <v>88292.376873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47">
        <v>183937</v>
      </c>
      <c r="D54" s="47">
        <v>8124</v>
      </c>
      <c r="E54" s="47">
        <v>3434</v>
      </c>
      <c r="F54" s="47">
        <v>4947</v>
      </c>
      <c r="G54" s="47">
        <f aca="true" t="shared" si="0" ref="G54:G70">SUM(C54:F54)</f>
        <v>200442</v>
      </c>
    </row>
    <row r="55" spans="2:7" ht="15">
      <c r="B55" s="38" t="s">
        <v>25</v>
      </c>
      <c r="C55" s="47">
        <v>75949.296548</v>
      </c>
      <c r="D55" s="47">
        <v>14953.0132960001</v>
      </c>
      <c r="E55" s="47">
        <v>6170</v>
      </c>
      <c r="F55" s="47">
        <v>11464</v>
      </c>
      <c r="G55" s="47">
        <f t="shared" si="0"/>
        <v>108536.30984400009</v>
      </c>
    </row>
    <row r="56" spans="2:7" ht="15">
      <c r="B56" s="38" t="s">
        <v>26</v>
      </c>
      <c r="C56" s="43">
        <v>9.14944790879486</v>
      </c>
      <c r="D56" s="47">
        <v>40.372703191976</v>
      </c>
      <c r="E56" s="47">
        <v>28</v>
      </c>
      <c r="F56" s="47">
        <v>31</v>
      </c>
      <c r="G56" s="47">
        <f>AVERAGE(C56:F56)</f>
        <v>27.130537775192714</v>
      </c>
    </row>
    <row r="57" spans="2:7" ht="15">
      <c r="B57" s="38" t="s">
        <v>27</v>
      </c>
      <c r="C57" s="45">
        <v>765015</v>
      </c>
      <c r="D57" s="47">
        <v>195579</v>
      </c>
      <c r="E57" s="47">
        <v>64505</v>
      </c>
      <c r="F57" s="47">
        <v>95437</v>
      </c>
      <c r="G57" s="47">
        <f t="shared" si="0"/>
        <v>1120536</v>
      </c>
    </row>
    <row r="58" spans="2:7" ht="15">
      <c r="B58" s="38" t="s">
        <v>107</v>
      </c>
      <c r="C58" s="47">
        <v>1385237.804154</v>
      </c>
      <c r="D58" s="45">
        <v>321740.787409</v>
      </c>
      <c r="E58" s="47">
        <v>93139</v>
      </c>
      <c r="F58" s="47">
        <v>165179</v>
      </c>
      <c r="G58" s="13">
        <f t="shared" si="0"/>
        <v>1965296.5915629999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30">
        <v>0</v>
      </c>
      <c r="D60" s="18">
        <v>0</v>
      </c>
      <c r="E60" s="24">
        <v>0</v>
      </c>
      <c r="F60" s="24">
        <v>0</v>
      </c>
      <c r="G60" s="47">
        <f t="shared" si="0"/>
        <v>0</v>
      </c>
    </row>
    <row r="61" spans="2:7" ht="15">
      <c r="B61" s="38" t="s">
        <v>25</v>
      </c>
      <c r="C61" s="30">
        <v>0</v>
      </c>
      <c r="D61" s="30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30">
        <v>0</v>
      </c>
      <c r="D62" s="30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30">
        <v>0</v>
      </c>
      <c r="D63" s="45">
        <v>0</v>
      </c>
      <c r="E63" s="24">
        <v>0</v>
      </c>
      <c r="F63" s="24">
        <v>0</v>
      </c>
      <c r="G63" s="47">
        <f t="shared" si="0"/>
        <v>0</v>
      </c>
    </row>
    <row r="64" spans="2:7" ht="15">
      <c r="B64" s="38" t="s">
        <v>107</v>
      </c>
      <c r="C64" s="30">
        <v>0</v>
      </c>
      <c r="D64" s="45">
        <v>0</v>
      </c>
      <c r="E64" s="24">
        <v>0</v>
      </c>
      <c r="F64" s="24">
        <v>0</v>
      </c>
      <c r="G64" s="46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47">
        <v>8027</v>
      </c>
      <c r="D66" s="45">
        <v>3846</v>
      </c>
      <c r="E66" s="45">
        <v>3441</v>
      </c>
      <c r="F66" s="45">
        <v>11023</v>
      </c>
      <c r="G66" s="45">
        <f t="shared" si="0"/>
        <v>26337</v>
      </c>
    </row>
    <row r="67" spans="2:7" ht="15">
      <c r="B67" s="38" t="s">
        <v>25</v>
      </c>
      <c r="C67" s="47">
        <v>3801.30178</v>
      </c>
      <c r="D67" s="45">
        <v>4165.97879400001</v>
      </c>
      <c r="E67" s="45">
        <v>3615</v>
      </c>
      <c r="F67" s="45">
        <v>8775</v>
      </c>
      <c r="G67" s="45">
        <f t="shared" si="0"/>
        <v>20357.28057400001</v>
      </c>
    </row>
    <row r="68" spans="2:7" ht="15">
      <c r="B68" s="38" t="s">
        <v>26</v>
      </c>
      <c r="C68" s="47">
        <v>31.3255263485736</v>
      </c>
      <c r="D68" s="45">
        <v>53.226949352661286</v>
      </c>
      <c r="E68" s="45">
        <v>44</v>
      </c>
      <c r="F68" s="45">
        <v>42</v>
      </c>
      <c r="G68" s="45">
        <f>AVERAGE(C68:F68)</f>
        <v>42.63811892530872</v>
      </c>
    </row>
    <row r="69" spans="2:7" ht="15">
      <c r="B69" s="38" t="s">
        <v>27</v>
      </c>
      <c r="C69" s="45">
        <v>137162</v>
      </c>
      <c r="D69" s="45">
        <v>104976</v>
      </c>
      <c r="E69" s="45">
        <v>58404</v>
      </c>
      <c r="F69" s="45">
        <v>279369</v>
      </c>
      <c r="G69" s="45">
        <f t="shared" si="0"/>
        <v>579911</v>
      </c>
    </row>
    <row r="70" spans="2:7" ht="15">
      <c r="B70" s="38" t="s">
        <v>107</v>
      </c>
      <c r="C70" s="47">
        <v>100178.190832</v>
      </c>
      <c r="D70" s="47">
        <v>80563.001395</v>
      </c>
      <c r="E70" s="45">
        <v>40877</v>
      </c>
      <c r="F70" s="45">
        <v>166204</v>
      </c>
      <c r="G70" s="46">
        <f t="shared" si="0"/>
        <v>387822.192227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3">
        <v>191964</v>
      </c>
      <c r="D72" s="23">
        <v>11970</v>
      </c>
      <c r="E72" s="23">
        <v>6875</v>
      </c>
      <c r="F72" s="23">
        <v>13007</v>
      </c>
      <c r="G72" s="23">
        <f>SUM(C72:F72)</f>
        <v>223816</v>
      </c>
    </row>
    <row r="73" spans="2:7" ht="15">
      <c r="B73" s="22" t="s">
        <v>25</v>
      </c>
      <c r="C73" s="23">
        <v>79750.598328</v>
      </c>
      <c r="D73" s="23">
        <v>19118.99209000011</v>
      </c>
      <c r="E73" s="23">
        <v>9785</v>
      </c>
      <c r="F73" s="23">
        <v>11196</v>
      </c>
      <c r="G73" s="26">
        <f>SUM(C73:F73)</f>
        <v>119850.5904180001</v>
      </c>
    </row>
    <row r="74" spans="2:7" ht="15">
      <c r="B74" s="22" t="s">
        <v>26</v>
      </c>
      <c r="C74" s="23">
        <v>20.23748712868423</v>
      </c>
      <c r="D74" s="23">
        <v>31.19988418154576</v>
      </c>
      <c r="E74" s="23">
        <v>36</v>
      </c>
      <c r="F74" s="23">
        <v>42</v>
      </c>
      <c r="G74" s="23">
        <f>AVERAGE(C74:F74)</f>
        <v>32.3593428275575</v>
      </c>
    </row>
    <row r="75" spans="2:7" ht="15">
      <c r="B75" s="22" t="s">
        <v>27</v>
      </c>
      <c r="C75" s="23">
        <v>902177</v>
      </c>
      <c r="D75" s="23">
        <v>300555</v>
      </c>
      <c r="E75" s="23">
        <v>122909</v>
      </c>
      <c r="F75" s="23">
        <v>374806</v>
      </c>
      <c r="G75" s="23">
        <f>SUM(C75:F75)</f>
        <v>1700447</v>
      </c>
    </row>
    <row r="76" spans="2:7" ht="15">
      <c r="B76" s="22" t="s">
        <v>107</v>
      </c>
      <c r="C76" s="23">
        <v>1485415.994986</v>
      </c>
      <c r="D76" s="23">
        <v>402303.788804</v>
      </c>
      <c r="E76" s="23">
        <v>134016</v>
      </c>
      <c r="F76" s="23">
        <v>331383</v>
      </c>
      <c r="G76" s="26">
        <f>SUM(C76:F76)</f>
        <v>2353118.78379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24">
        <v>0</v>
      </c>
      <c r="D80" s="24">
        <v>0</v>
      </c>
      <c r="E80" s="38">
        <v>0</v>
      </c>
      <c r="F80" s="24">
        <v>0</v>
      </c>
      <c r="G80" s="24">
        <f>SUM(C80:F80)</f>
        <v>0</v>
      </c>
    </row>
    <row r="81" spans="2:7" ht="15">
      <c r="B81" s="38" t="s">
        <v>25</v>
      </c>
      <c r="C81" s="134">
        <v>0</v>
      </c>
      <c r="D81" s="24">
        <v>0</v>
      </c>
      <c r="E81" s="38">
        <v>0</v>
      </c>
      <c r="F81" s="30">
        <v>0</v>
      </c>
      <c r="G81" s="30">
        <f>SUM(C81:F81)</f>
        <v>0</v>
      </c>
    </row>
    <row r="82" spans="2:7" ht="15">
      <c r="B82" s="38" t="s">
        <v>26</v>
      </c>
      <c r="C82" s="134">
        <v>0</v>
      </c>
      <c r="D82" s="24">
        <v>0</v>
      </c>
      <c r="E82" s="38">
        <v>0</v>
      </c>
      <c r="F82" s="30">
        <v>0</v>
      </c>
      <c r="G82" s="30">
        <f>AVERAGE(C82:F82)</f>
        <v>0</v>
      </c>
    </row>
    <row r="83" spans="2:7" ht="15">
      <c r="B83" s="38" t="s">
        <v>27</v>
      </c>
      <c r="C83" s="30">
        <v>1140</v>
      </c>
      <c r="D83" s="24">
        <v>143</v>
      </c>
      <c r="E83" s="139">
        <v>7</v>
      </c>
      <c r="F83" s="30">
        <v>122</v>
      </c>
      <c r="G83" s="30">
        <f>SUM(C83:F83)</f>
        <v>1412</v>
      </c>
    </row>
    <row r="84" spans="2:7" ht="15">
      <c r="B84" s="38" t="s">
        <v>107</v>
      </c>
      <c r="C84" s="45">
        <v>22757.897308</v>
      </c>
      <c r="D84" s="43">
        <v>1675</v>
      </c>
      <c r="E84" s="139">
        <v>87</v>
      </c>
      <c r="F84" s="45">
        <v>2132</v>
      </c>
      <c r="G84" s="13">
        <f>SUM(C84:F84)</f>
        <v>26651.897308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24">
        <v>0</v>
      </c>
      <c r="D86" s="24">
        <v>0</v>
      </c>
      <c r="E86" s="24">
        <v>0</v>
      </c>
      <c r="F86" s="30">
        <v>0</v>
      </c>
      <c r="G86" s="45">
        <f>SUM(C86:F86)</f>
        <v>0</v>
      </c>
    </row>
    <row r="87" spans="2:7" ht="15">
      <c r="B87" s="38" t="s">
        <v>25</v>
      </c>
      <c r="C87" s="24">
        <v>0</v>
      </c>
      <c r="D87" s="24">
        <v>0</v>
      </c>
      <c r="E87" s="24">
        <v>0</v>
      </c>
      <c r="F87" s="30">
        <v>0</v>
      </c>
      <c r="G87" s="45">
        <f>SUM(C87:F87)</f>
        <v>0</v>
      </c>
    </row>
    <row r="88" spans="2:7" ht="15">
      <c r="B88" s="38" t="s">
        <v>26</v>
      </c>
      <c r="C88" s="24">
        <v>0</v>
      </c>
      <c r="D88" s="24">
        <v>0</v>
      </c>
      <c r="E88" s="24">
        <v>0</v>
      </c>
      <c r="F88" s="30">
        <v>0</v>
      </c>
      <c r="G88" s="45">
        <f>AVERAGE(C88:F88)</f>
        <v>0</v>
      </c>
    </row>
    <row r="89" spans="2:7" ht="15">
      <c r="B89" s="38" t="s">
        <v>27</v>
      </c>
      <c r="C89" s="24">
        <v>0</v>
      </c>
      <c r="D89" s="24">
        <v>0</v>
      </c>
      <c r="E89" s="24">
        <v>0</v>
      </c>
      <c r="F89" s="30">
        <v>0</v>
      </c>
      <c r="G89" s="45">
        <f>SUM(C89:F89)</f>
        <v>0</v>
      </c>
    </row>
    <row r="90" spans="2:7" ht="15">
      <c r="B90" s="38" t="s">
        <v>107</v>
      </c>
      <c r="C90" s="24">
        <v>0</v>
      </c>
      <c r="D90" s="24">
        <v>0</v>
      </c>
      <c r="E90" s="24">
        <v>0</v>
      </c>
      <c r="F90" s="30">
        <v>0</v>
      </c>
      <c r="G90" s="45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38">
        <v>0</v>
      </c>
      <c r="D92" s="24">
        <v>0</v>
      </c>
      <c r="E92" s="24">
        <v>0</v>
      </c>
      <c r="F92" s="30">
        <v>0</v>
      </c>
      <c r="G92" s="45">
        <f>SUM(C92:F92)</f>
        <v>0</v>
      </c>
    </row>
    <row r="93" spans="2:7" ht="15">
      <c r="B93" s="38" t="s">
        <v>25</v>
      </c>
      <c r="C93" s="38">
        <v>0</v>
      </c>
      <c r="D93" s="24">
        <v>0</v>
      </c>
      <c r="E93" s="24">
        <v>0</v>
      </c>
      <c r="F93" s="30">
        <v>0</v>
      </c>
      <c r="G93" s="45">
        <f>SUM(C93:F93)</f>
        <v>0</v>
      </c>
    </row>
    <row r="94" spans="2:7" ht="15">
      <c r="B94" s="38" t="s">
        <v>26</v>
      </c>
      <c r="C94" s="41">
        <v>0</v>
      </c>
      <c r="D94" s="24">
        <v>0</v>
      </c>
      <c r="E94" s="24">
        <v>0</v>
      </c>
      <c r="F94" s="30">
        <v>0</v>
      </c>
      <c r="G94" s="45">
        <f>AVERAGE(C94:F94)</f>
        <v>0</v>
      </c>
    </row>
    <row r="95" spans="2:7" ht="15">
      <c r="B95" s="38" t="s">
        <v>27</v>
      </c>
      <c r="C95" s="41">
        <v>13</v>
      </c>
      <c r="D95" s="24">
        <v>0</v>
      </c>
      <c r="E95" s="24">
        <v>0</v>
      </c>
      <c r="F95" s="30">
        <v>9</v>
      </c>
      <c r="G95" s="45">
        <f>SUM(C95:F95)</f>
        <v>22</v>
      </c>
    </row>
    <row r="96" spans="2:7" ht="15">
      <c r="B96" s="38" t="s">
        <v>107</v>
      </c>
      <c r="C96" s="43">
        <v>198.971834</v>
      </c>
      <c r="D96" s="24">
        <v>0</v>
      </c>
      <c r="E96" s="24">
        <v>0</v>
      </c>
      <c r="F96" s="30">
        <v>124</v>
      </c>
      <c r="G96" s="13">
        <f>SUM(C96:F96)</f>
        <v>322.971834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v>0</v>
      </c>
      <c r="D98" s="22">
        <v>0</v>
      </c>
      <c r="E98" s="23">
        <v>0</v>
      </c>
      <c r="F98" s="25">
        <v>0</v>
      </c>
      <c r="G98" s="23">
        <f>SUM(C98:F98)</f>
        <v>0</v>
      </c>
    </row>
    <row r="99" spans="2:7" ht="15">
      <c r="B99" s="22" t="s">
        <v>25</v>
      </c>
      <c r="C99" s="23">
        <v>0</v>
      </c>
      <c r="D99" s="22">
        <v>0</v>
      </c>
      <c r="E99" s="23">
        <v>0</v>
      </c>
      <c r="F99" s="25">
        <v>0</v>
      </c>
      <c r="G99" s="26">
        <f>SUM(C99:F99)</f>
        <v>0</v>
      </c>
    </row>
    <row r="100" spans="2:7" ht="15">
      <c r="B100" s="22" t="s">
        <v>26</v>
      </c>
      <c r="C100" s="23">
        <v>0</v>
      </c>
      <c r="D100" s="22">
        <v>0</v>
      </c>
      <c r="E100" s="23">
        <v>0</v>
      </c>
      <c r="F100" s="25">
        <v>0</v>
      </c>
      <c r="G100" s="23">
        <f>AVERAGE(C100:F100)</f>
        <v>0</v>
      </c>
    </row>
    <row r="101" spans="2:7" ht="15">
      <c r="B101" s="22" t="s">
        <v>27</v>
      </c>
      <c r="C101" s="23">
        <v>1153</v>
      </c>
      <c r="D101" s="22">
        <v>143</v>
      </c>
      <c r="E101" s="23">
        <v>7</v>
      </c>
      <c r="F101" s="33">
        <v>0</v>
      </c>
      <c r="G101" s="23">
        <f>SUM(C101:F101)</f>
        <v>1303</v>
      </c>
    </row>
    <row r="102" spans="2:7" ht="15">
      <c r="B102" s="22" t="s">
        <v>107</v>
      </c>
      <c r="C102" s="23">
        <v>22956.869142</v>
      </c>
      <c r="D102" s="22">
        <v>1675</v>
      </c>
      <c r="E102" s="23">
        <v>87</v>
      </c>
      <c r="F102" s="26">
        <v>0</v>
      </c>
      <c r="G102" s="26">
        <f>SUM(C102:F102)</f>
        <v>24718.869142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7" ht="15">
      <c r="B105" s="185" t="s">
        <v>39</v>
      </c>
      <c r="C105" s="185"/>
      <c r="D105" s="185"/>
      <c r="E105" s="185"/>
      <c r="F105" s="185"/>
      <c r="G105" s="185"/>
    </row>
    <row r="106" spans="2:7" ht="15">
      <c r="B106" s="38" t="s">
        <v>36</v>
      </c>
      <c r="C106" s="17">
        <v>2.18</v>
      </c>
      <c r="D106" s="17">
        <v>2.66</v>
      </c>
      <c r="E106" s="17">
        <v>2.56</v>
      </c>
      <c r="F106" s="143">
        <v>0.0215</v>
      </c>
      <c r="G106" s="17">
        <f>AVERAGE(C106:F106)</f>
        <v>1.855375</v>
      </c>
    </row>
    <row r="107" spans="2:7" ht="15">
      <c r="B107" s="38" t="s">
        <v>37</v>
      </c>
      <c r="C107" s="17">
        <v>2.15</v>
      </c>
      <c r="D107" s="17">
        <v>2.5</v>
      </c>
      <c r="E107" s="46">
        <v>2.49</v>
      </c>
      <c r="F107" s="143">
        <v>0.0215</v>
      </c>
      <c r="G107" s="17">
        <f>AVERAGE(C107:F107)</f>
        <v>1.790375</v>
      </c>
    </row>
    <row r="108" spans="2:7" ht="15">
      <c r="B108" s="38" t="s">
        <v>38</v>
      </c>
      <c r="C108" s="17">
        <v>1.99</v>
      </c>
      <c r="D108" s="17">
        <v>2.44</v>
      </c>
      <c r="E108" s="17">
        <v>2.36</v>
      </c>
      <c r="F108" s="143">
        <v>0.0227</v>
      </c>
      <c r="G108" s="17">
        <f>AVERAGE(C108:F108)</f>
        <v>1.7031749999999999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17">
        <v>1.49</v>
      </c>
      <c r="D110" s="17">
        <v>1.69</v>
      </c>
      <c r="E110" s="17">
        <v>1.68</v>
      </c>
      <c r="F110" s="143">
        <v>0.0099</v>
      </c>
      <c r="G110" s="17">
        <f>AVERAGE(C110:F110)</f>
        <v>1.2174749999999999</v>
      </c>
    </row>
    <row r="111" spans="2:7" ht="15">
      <c r="B111" s="38" t="s">
        <v>37</v>
      </c>
      <c r="C111" s="17">
        <v>0.99</v>
      </c>
      <c r="D111" s="17">
        <v>1.69</v>
      </c>
      <c r="E111" s="17">
        <v>1.68</v>
      </c>
      <c r="F111" s="143">
        <v>0.0099</v>
      </c>
      <c r="G111" s="17">
        <f>AVERAGE(C111:F111)</f>
        <v>1.0924749999999999</v>
      </c>
    </row>
    <row r="112" spans="2:7" ht="15">
      <c r="B112" s="38" t="s">
        <v>38</v>
      </c>
      <c r="C112" s="17">
        <v>0.99</v>
      </c>
      <c r="D112" s="17">
        <v>1.72</v>
      </c>
      <c r="E112" s="17">
        <v>1.68</v>
      </c>
      <c r="F112" s="143">
        <v>0.0166</v>
      </c>
      <c r="G112" s="17">
        <f>AVERAGE(C112:F112)</f>
        <v>1.10165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17">
        <v>1.7</v>
      </c>
      <c r="D115" s="17">
        <v>1.71</v>
      </c>
      <c r="E115" s="46">
        <v>1.69</v>
      </c>
      <c r="F115" s="143">
        <v>0.0168</v>
      </c>
      <c r="G115" s="17">
        <f>AVERAGE(C115:F115)</f>
        <v>1.2792</v>
      </c>
    </row>
    <row r="116" spans="2:7" ht="15">
      <c r="B116" s="38" t="s">
        <v>37</v>
      </c>
      <c r="C116" s="17">
        <v>1.7</v>
      </c>
      <c r="D116" s="17">
        <v>1.71</v>
      </c>
      <c r="E116" s="46">
        <v>1.7</v>
      </c>
      <c r="F116" s="143">
        <v>0.0168</v>
      </c>
      <c r="G116" s="17">
        <f>AVERAGE(C116:F116)</f>
        <v>1.2817</v>
      </c>
    </row>
    <row r="117" spans="2:7" ht="15">
      <c r="B117" s="38" t="s">
        <v>38</v>
      </c>
      <c r="C117" s="17">
        <v>1.7</v>
      </c>
      <c r="D117" s="17">
        <v>1.72</v>
      </c>
      <c r="E117" s="46">
        <v>1.7</v>
      </c>
      <c r="F117" s="143">
        <v>0.0168</v>
      </c>
      <c r="G117" s="17">
        <f>AVERAGE(C117:F117)</f>
        <v>1.2842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17">
        <v>0.98</v>
      </c>
      <c r="D119" s="17">
        <v>1.71</v>
      </c>
      <c r="E119" s="38">
        <v>0</v>
      </c>
      <c r="F119" s="143">
        <v>0.0098</v>
      </c>
      <c r="G119" s="17">
        <f>AVERAGE(C119:F119)</f>
        <v>0.6749499999999999</v>
      </c>
    </row>
    <row r="120" spans="2:7" ht="15">
      <c r="B120" s="38" t="s">
        <v>37</v>
      </c>
      <c r="C120" s="17">
        <v>0.98</v>
      </c>
      <c r="D120" s="17">
        <v>1.71</v>
      </c>
      <c r="E120" s="38">
        <v>0.99</v>
      </c>
      <c r="F120" s="143">
        <v>0.0098</v>
      </c>
      <c r="G120" s="17">
        <f>AVERAGE(C120:F120)</f>
        <v>0.9224499999999999</v>
      </c>
    </row>
    <row r="121" spans="2:7" ht="15">
      <c r="B121" s="38" t="s">
        <v>38</v>
      </c>
      <c r="C121" s="17">
        <v>0.98</v>
      </c>
      <c r="D121" s="17">
        <v>1.71</v>
      </c>
      <c r="E121" s="17">
        <v>1.24</v>
      </c>
      <c r="F121" s="143">
        <v>0.0099</v>
      </c>
      <c r="G121" s="17">
        <f>AVERAGE(C121:F121)</f>
        <v>0.9849749999999999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46">
        <v>5.65095253214852</v>
      </c>
      <c r="D124" s="32">
        <v>0</v>
      </c>
      <c r="E124" s="24">
        <v>0</v>
      </c>
      <c r="F124" s="24">
        <v>0</v>
      </c>
      <c r="G124" s="46">
        <f>AVERAGE(C124:F124)</f>
        <v>1.41273813303713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46">
        <v>1.9840625321124</v>
      </c>
      <c r="D126" s="17">
        <v>2.08098973</v>
      </c>
      <c r="E126" s="17">
        <v>2.185668</v>
      </c>
      <c r="F126" s="15">
        <v>0</v>
      </c>
      <c r="G126" s="46">
        <f>AVERAGE(C126:F126)</f>
        <v>1.5626800655281001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45">
        <v>353826</v>
      </c>
      <c r="D129" s="47">
        <v>38620</v>
      </c>
      <c r="E129" s="48">
        <v>8636</v>
      </c>
      <c r="F129" s="47">
        <v>1148</v>
      </c>
      <c r="G129" s="45">
        <f>SUM(C129:F129)</f>
        <v>402230</v>
      </c>
    </row>
    <row r="130" spans="2:7" ht="15">
      <c r="B130" s="38" t="s">
        <v>45</v>
      </c>
      <c r="C130" s="45">
        <v>184327.420468</v>
      </c>
      <c r="D130" s="45">
        <v>4491.616966</v>
      </c>
      <c r="E130" s="48">
        <v>1179</v>
      </c>
      <c r="F130" s="45">
        <v>1517</v>
      </c>
      <c r="G130" s="13">
        <f>SUM(C130:F130)</f>
        <v>191515.037434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40">
        <v>751695</v>
      </c>
      <c r="D133" s="47">
        <v>265793</v>
      </c>
      <c r="E133" s="138">
        <v>145396</v>
      </c>
      <c r="F133" s="45">
        <v>361891</v>
      </c>
      <c r="G133" s="45">
        <f>SUM(C133:F133)</f>
        <v>1524775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45">
        <v>0</v>
      </c>
      <c r="D137" s="45">
        <v>8025</v>
      </c>
      <c r="E137" s="45">
        <v>0</v>
      </c>
      <c r="F137" s="45">
        <v>15811</v>
      </c>
      <c r="G137" s="47">
        <f>SUM(C137:F137)</f>
        <v>23836</v>
      </c>
      <c r="H137" s="9"/>
      <c r="I137" s="9"/>
    </row>
    <row r="138" spans="2:9" ht="15">
      <c r="B138" s="38" t="s">
        <v>50</v>
      </c>
      <c r="C138" s="45">
        <v>0</v>
      </c>
      <c r="D138" s="45">
        <v>2123</v>
      </c>
      <c r="E138" s="45">
        <v>0</v>
      </c>
      <c r="F138" s="45">
        <v>30</v>
      </c>
      <c r="G138" s="47">
        <f>SUM(C138:F138)</f>
        <v>2153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45">
        <v>0</v>
      </c>
      <c r="D141" s="47">
        <v>0</v>
      </c>
      <c r="E141" s="45">
        <v>0</v>
      </c>
      <c r="F141" s="24">
        <v>0</v>
      </c>
      <c r="G141" s="47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45">
        <v>62</v>
      </c>
      <c r="D147" s="47">
        <v>524</v>
      </c>
      <c r="E147" s="38">
        <v>0</v>
      </c>
      <c r="F147" s="18">
        <v>406</v>
      </c>
      <c r="G147" s="45">
        <f>SUM(C147:F147)</f>
        <v>992</v>
      </c>
    </row>
    <row r="148" spans="2:7" ht="15">
      <c r="B148" s="38" t="s">
        <v>55</v>
      </c>
      <c r="C148" s="45">
        <v>1.285</v>
      </c>
      <c r="D148" s="45">
        <v>10.7255</v>
      </c>
      <c r="E148" s="38">
        <v>0</v>
      </c>
      <c r="F148" s="43">
        <v>52</v>
      </c>
      <c r="G148" s="13">
        <f>SUM(C148:F148)</f>
        <v>64.01050000000001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47">
        <v>5866</v>
      </c>
      <c r="E151" s="138">
        <v>4012</v>
      </c>
      <c r="F151" s="34">
        <v>0</v>
      </c>
      <c r="G151" s="45">
        <f>SUM(C151:F151)</f>
        <v>9878</v>
      </c>
      <c r="H151" s="27"/>
    </row>
    <row r="152" spans="2:8" ht="15">
      <c r="B152" s="38" t="s">
        <v>58</v>
      </c>
      <c r="C152" s="38">
        <v>0</v>
      </c>
      <c r="D152" s="47">
        <v>287.955</v>
      </c>
      <c r="E152" s="140">
        <v>104.603</v>
      </c>
      <c r="F152" s="34">
        <v>0</v>
      </c>
      <c r="G152" s="13">
        <f>SUM(C152:F152)</f>
        <v>392.558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47">
        <v>196</v>
      </c>
      <c r="E155" s="38">
        <v>0</v>
      </c>
      <c r="F155" s="34">
        <v>3706</v>
      </c>
      <c r="G155" s="45">
        <f>SUM(C155:F155)</f>
        <v>3902</v>
      </c>
      <c r="H155" s="27"/>
    </row>
    <row r="156" spans="2:8" ht="15">
      <c r="B156" s="38" t="s">
        <v>60</v>
      </c>
      <c r="C156" s="47">
        <v>0</v>
      </c>
      <c r="D156" s="45">
        <v>61.977264</v>
      </c>
      <c r="E156" s="38">
        <v>0</v>
      </c>
      <c r="F156" s="45">
        <v>91</v>
      </c>
      <c r="G156" s="13">
        <f>SUM(C156:F156)</f>
        <v>152.977264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82">
        <f>+C147+C151+C155</f>
        <v>62</v>
      </c>
      <c r="D159" s="78">
        <v>6586</v>
      </c>
      <c r="E159" s="132">
        <v>4012</v>
      </c>
      <c r="F159" s="23">
        <v>4112</v>
      </c>
      <c r="G159" s="23">
        <f>SUM(C159:F159)</f>
        <v>14772</v>
      </c>
    </row>
    <row r="160" spans="2:7" ht="15">
      <c r="B160" s="22" t="s">
        <v>75</v>
      </c>
      <c r="C160" s="82">
        <f>+C148+C152+C156</f>
        <v>1.285</v>
      </c>
      <c r="D160" s="78">
        <v>360.657764</v>
      </c>
      <c r="E160" s="22">
        <v>104.603</v>
      </c>
      <c r="F160" s="23">
        <v>143</v>
      </c>
      <c r="G160" s="26">
        <f>SUM(C160:F160)</f>
        <v>609.545764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45">
        <v>4216</v>
      </c>
      <c r="D163" s="47">
        <v>42688</v>
      </c>
      <c r="E163" s="48">
        <v>5607</v>
      </c>
      <c r="F163" s="45">
        <v>20480</v>
      </c>
      <c r="G163" s="45">
        <f>SUM(C163:F163)</f>
        <v>72991</v>
      </c>
    </row>
    <row r="164" spans="2:7" ht="15">
      <c r="B164" s="18" t="s">
        <v>60</v>
      </c>
      <c r="C164" s="45">
        <v>96.259584</v>
      </c>
      <c r="D164" s="45">
        <v>198.08169400000003</v>
      </c>
      <c r="E164" s="140">
        <v>53.234974</v>
      </c>
      <c r="F164" s="45">
        <v>131</v>
      </c>
      <c r="G164" s="13">
        <f>SUM(C164:F164)</f>
        <v>478.57625200000007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45">
        <v>378</v>
      </c>
      <c r="D168" s="47">
        <v>2280</v>
      </c>
      <c r="E168" s="48">
        <v>99</v>
      </c>
      <c r="F168" s="38">
        <v>607</v>
      </c>
      <c r="G168" s="45">
        <f>SUM(C168:F168)</f>
        <v>3364</v>
      </c>
    </row>
    <row r="169" spans="2:7" ht="15">
      <c r="B169" s="38" t="s">
        <v>66</v>
      </c>
      <c r="C169" s="45">
        <v>9.45</v>
      </c>
      <c r="D169" s="45">
        <v>39.665484</v>
      </c>
      <c r="E169" s="140">
        <v>1.98</v>
      </c>
      <c r="F169" s="45">
        <v>21</v>
      </c>
      <c r="G169" s="13">
        <f>SUM(C169:F169)</f>
        <v>72.095484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135">
        <v>1444</v>
      </c>
      <c r="D172" s="47">
        <v>911</v>
      </c>
      <c r="E172" s="48">
        <v>329</v>
      </c>
      <c r="F172" s="38">
        <v>748</v>
      </c>
      <c r="G172" s="45">
        <f>SUM(C172:F172)</f>
        <v>3432</v>
      </c>
    </row>
    <row r="173" spans="2:7" ht="15">
      <c r="B173" s="38" t="s">
        <v>66</v>
      </c>
      <c r="C173" s="135">
        <v>31.768</v>
      </c>
      <c r="D173" s="45">
        <v>19.107</v>
      </c>
      <c r="E173" s="140">
        <v>8.225</v>
      </c>
      <c r="F173" s="45">
        <v>16</v>
      </c>
      <c r="G173" s="13">
        <f>SUM(C173:F173)</f>
        <v>75.1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38">
        <v>267</v>
      </c>
      <c r="D176" s="47">
        <v>332</v>
      </c>
      <c r="E176" s="48">
        <v>244</v>
      </c>
      <c r="F176" s="38">
        <v>55</v>
      </c>
      <c r="G176" s="45">
        <f>SUM(C176:F176)</f>
        <v>898</v>
      </c>
    </row>
    <row r="177" spans="2:7" ht="15">
      <c r="B177" s="38" t="s">
        <v>66</v>
      </c>
      <c r="C177" s="45">
        <v>18.69</v>
      </c>
      <c r="D177" s="45">
        <v>26.51</v>
      </c>
      <c r="E177" s="140">
        <v>13.692316</v>
      </c>
      <c r="F177" s="45">
        <v>6</v>
      </c>
      <c r="G177" s="13">
        <f>SUM(C177:F177)</f>
        <v>64.892316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47">
        <v>394</v>
      </c>
      <c r="D180" s="47">
        <v>6</v>
      </c>
      <c r="E180" s="29">
        <v>0</v>
      </c>
      <c r="F180" s="47">
        <v>0</v>
      </c>
      <c r="G180" s="45">
        <f>SUM(C180:F180)</f>
        <v>400</v>
      </c>
    </row>
    <row r="181" spans="2:7" ht="15">
      <c r="B181" s="38" t="s">
        <v>66</v>
      </c>
      <c r="C181" s="45">
        <v>12.115</v>
      </c>
      <c r="D181" s="45">
        <v>0.3</v>
      </c>
      <c r="E181" s="29">
        <v>0</v>
      </c>
      <c r="F181" s="13">
        <v>0</v>
      </c>
      <c r="G181" s="13">
        <f>SUM(C181:F181)</f>
        <v>12.415000000000001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82">
        <v>2483</v>
      </c>
      <c r="D184" s="78">
        <v>3529</v>
      </c>
      <c r="E184" s="23">
        <v>672</v>
      </c>
      <c r="F184" s="23">
        <f>+F168+F172+F176+F180</f>
        <v>1410</v>
      </c>
      <c r="G184" s="23">
        <f>SUM(C184:F184)</f>
        <v>8094</v>
      </c>
    </row>
    <row r="185" spans="2:7" ht="15">
      <c r="B185" s="22" t="s">
        <v>78</v>
      </c>
      <c r="C185" s="82">
        <v>72.023</v>
      </c>
      <c r="D185" s="78">
        <v>85.582484</v>
      </c>
      <c r="E185" s="141">
        <v>23.897316</v>
      </c>
      <c r="F185" s="26">
        <f>+F169+F173+F177+F181</f>
        <v>43</v>
      </c>
      <c r="G185" s="26">
        <f>SUM(C185:F185)</f>
        <v>224.50279999999998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45">
        <v>1097</v>
      </c>
      <c r="D188" s="47">
        <v>3454</v>
      </c>
      <c r="E188" s="48">
        <v>55</v>
      </c>
      <c r="F188" s="16">
        <v>21890</v>
      </c>
      <c r="G188" s="45">
        <f>SUM(C188:F188)</f>
        <v>26496</v>
      </c>
    </row>
    <row r="189" spans="2:7" ht="15">
      <c r="B189" s="18" t="s">
        <v>93</v>
      </c>
      <c r="C189" s="45">
        <v>10.067607</v>
      </c>
      <c r="D189" s="45">
        <v>193.82004500000005</v>
      </c>
      <c r="E189" s="140">
        <v>2.24</v>
      </c>
      <c r="F189" s="16">
        <v>174</v>
      </c>
      <c r="G189" s="13">
        <f>SUM(C189:F189)</f>
        <v>380.12765200000007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82">
        <v>7858</v>
      </c>
      <c r="D192" s="78">
        <v>56257</v>
      </c>
      <c r="E192" s="82">
        <v>10346</v>
      </c>
      <c r="F192" s="23">
        <f>+F159+F163+F184+F188</f>
        <v>47892</v>
      </c>
      <c r="G192" s="23">
        <f>SUM(C192:F192)</f>
        <v>122353</v>
      </c>
    </row>
    <row r="193" spans="2:7" ht="15">
      <c r="B193" s="22" t="s">
        <v>95</v>
      </c>
      <c r="C193" s="82">
        <v>179.635191</v>
      </c>
      <c r="D193" s="78">
        <v>838.1419870000001</v>
      </c>
      <c r="E193" s="142">
        <v>183.97528999999997</v>
      </c>
      <c r="F193" s="26">
        <f>+F160+F164+F185+F189</f>
        <v>491</v>
      </c>
      <c r="G193" s="26">
        <f>SUM(C193:F193)</f>
        <v>1692.7524680000001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7"/>
  <sheetViews>
    <sheetView zoomScale="80" zoomScaleNormal="80" zoomScalePageLayoutView="0" workbookViewId="0" topLeftCell="A1">
      <selection activeCell="E189" sqref="E189"/>
    </sheetView>
  </sheetViews>
  <sheetFormatPr defaultColWidth="11.421875" defaultRowHeight="15"/>
  <cols>
    <col min="1" max="1" width="75.140625" style="0" bestFit="1" customWidth="1"/>
    <col min="2" max="2" width="25.00390625" style="0" customWidth="1"/>
    <col min="3" max="3" width="22.7109375" style="0" customWidth="1"/>
    <col min="4" max="4" width="24.140625" style="0" bestFit="1" customWidth="1"/>
    <col min="5" max="5" width="22.00390625" style="0" bestFit="1" customWidth="1"/>
    <col min="6" max="6" width="22.00390625" style="9" customWidth="1"/>
    <col min="7" max="7" width="11.421875" style="1" customWidth="1"/>
    <col min="8" max="8" width="14.7109375" style="1" bestFit="1" customWidth="1"/>
    <col min="9" max="55" width="11.421875" style="1" customWidth="1"/>
  </cols>
  <sheetData>
    <row r="1" spans="1:5" ht="15">
      <c r="A1" s="1"/>
      <c r="B1" s="1"/>
      <c r="C1" s="1"/>
      <c r="D1" s="1"/>
      <c r="E1" s="1"/>
    </row>
    <row r="2" spans="1:6" ht="21">
      <c r="A2" s="1"/>
      <c r="B2" s="194" t="s">
        <v>3</v>
      </c>
      <c r="C2" s="195"/>
      <c r="D2" s="195"/>
      <c r="E2" s="195"/>
      <c r="F2" s="196"/>
    </row>
    <row r="3" spans="1:6" ht="21">
      <c r="A3" s="1"/>
      <c r="B3" s="7" t="s">
        <v>0</v>
      </c>
      <c r="C3" s="7" t="s">
        <v>1</v>
      </c>
      <c r="D3" s="8" t="s">
        <v>2</v>
      </c>
      <c r="E3" s="7" t="s">
        <v>110</v>
      </c>
      <c r="F3" s="19" t="s">
        <v>96</v>
      </c>
    </row>
    <row r="4" spans="1:6" ht="21">
      <c r="A4" s="179" t="s">
        <v>79</v>
      </c>
      <c r="B4" s="180"/>
      <c r="C4" s="180"/>
      <c r="D4" s="180"/>
      <c r="E4" s="180"/>
      <c r="F4" s="181"/>
    </row>
    <row r="5" spans="1:6" ht="15">
      <c r="A5" s="175" t="s">
        <v>10</v>
      </c>
      <c r="B5" s="176"/>
      <c r="C5" s="176"/>
      <c r="D5" s="176"/>
      <c r="E5" s="176"/>
      <c r="F5" s="177"/>
    </row>
    <row r="6" spans="1:6" ht="15">
      <c r="A6" s="6" t="s">
        <v>4</v>
      </c>
      <c r="B6" s="16">
        <v>56672</v>
      </c>
      <c r="C6" s="16">
        <v>8437</v>
      </c>
      <c r="D6" s="16">
        <v>10299</v>
      </c>
      <c r="E6" s="16">
        <v>10860</v>
      </c>
      <c r="F6" s="16">
        <f>+E6+D6+C6+B6</f>
        <v>86268</v>
      </c>
    </row>
    <row r="7" spans="1:6" ht="15">
      <c r="A7" s="38" t="s">
        <v>5</v>
      </c>
      <c r="B7" s="16">
        <v>319</v>
      </c>
      <c r="C7" s="16">
        <v>226</v>
      </c>
      <c r="D7" s="16">
        <v>11</v>
      </c>
      <c r="E7" s="16">
        <v>119</v>
      </c>
      <c r="F7" s="16">
        <f>+E7+D7+C7+B7</f>
        <v>675</v>
      </c>
    </row>
    <row r="8" spans="1:6" ht="15">
      <c r="A8" s="22" t="s">
        <v>6</v>
      </c>
      <c r="B8" s="31">
        <v>56991</v>
      </c>
      <c r="C8" s="31">
        <v>8663</v>
      </c>
      <c r="D8" s="31">
        <v>10310</v>
      </c>
      <c r="E8" s="31">
        <v>10979</v>
      </c>
      <c r="F8" s="31">
        <f>+E8+D8+C8+B8</f>
        <v>86943</v>
      </c>
    </row>
    <row r="9" spans="1:6" ht="15">
      <c r="A9" s="171"/>
      <c r="B9" s="171"/>
      <c r="C9" s="171"/>
      <c r="D9" s="171"/>
      <c r="E9" s="171"/>
      <c r="F9" s="171"/>
    </row>
    <row r="10" spans="1:6" ht="15">
      <c r="A10" s="175" t="s">
        <v>11</v>
      </c>
      <c r="B10" s="176"/>
      <c r="C10" s="176"/>
      <c r="D10" s="176"/>
      <c r="E10" s="176"/>
      <c r="F10" s="177"/>
    </row>
    <row r="11" spans="1:6" ht="15">
      <c r="A11" s="172" t="s">
        <v>32</v>
      </c>
      <c r="B11" s="173"/>
      <c r="C11" s="173"/>
      <c r="D11" s="173"/>
      <c r="E11" s="173"/>
      <c r="F11" s="174"/>
    </row>
    <row r="12" spans="1:6" ht="15">
      <c r="A12" s="20" t="s">
        <v>9</v>
      </c>
      <c r="B12" s="16">
        <v>999858</v>
      </c>
      <c r="C12" s="16">
        <v>154239</v>
      </c>
      <c r="D12" s="137">
        <v>59280</v>
      </c>
      <c r="E12" s="21">
        <v>0</v>
      </c>
      <c r="F12" s="21">
        <f>SUM(B12:E12)</f>
        <v>1213377</v>
      </c>
    </row>
    <row r="13" spans="1:6" ht="15">
      <c r="A13" s="20" t="s">
        <v>8</v>
      </c>
      <c r="B13" s="16">
        <v>2248482</v>
      </c>
      <c r="C13" s="16">
        <v>502660</v>
      </c>
      <c r="D13" s="137">
        <v>231201</v>
      </c>
      <c r="E13" s="21">
        <v>0</v>
      </c>
      <c r="F13" s="21">
        <f>SUM(B13:E13)</f>
        <v>2982343</v>
      </c>
    </row>
    <row r="14" spans="1:6" ht="15">
      <c r="A14" s="22" t="s">
        <v>7</v>
      </c>
      <c r="B14" s="23">
        <v>3248340</v>
      </c>
      <c r="C14" s="23">
        <v>941748</v>
      </c>
      <c r="D14" s="23">
        <v>290481</v>
      </c>
      <c r="E14" s="23">
        <v>366375</v>
      </c>
      <c r="F14" s="23">
        <f>SUM(B14:E14)</f>
        <v>4846944</v>
      </c>
    </row>
    <row r="15" spans="1:6" ht="15">
      <c r="A15" s="22" t="s">
        <v>89</v>
      </c>
      <c r="B15" s="23">
        <v>432102</v>
      </c>
      <c r="C15" s="23">
        <v>130858</v>
      </c>
      <c r="D15" s="22">
        <v>2732</v>
      </c>
      <c r="E15" s="23">
        <v>74779</v>
      </c>
      <c r="F15" s="23">
        <f>SUM(B15:E15)</f>
        <v>640471</v>
      </c>
    </row>
    <row r="16" spans="1:6" ht="15">
      <c r="A16" s="22" t="s">
        <v>33</v>
      </c>
      <c r="B16" s="23">
        <v>3680442</v>
      </c>
      <c r="C16" s="23">
        <v>1072606</v>
      </c>
      <c r="D16" s="23">
        <v>293213</v>
      </c>
      <c r="E16" s="23">
        <v>441154</v>
      </c>
      <c r="F16" s="23">
        <f>SUM(B16:E16)</f>
        <v>5487415</v>
      </c>
    </row>
    <row r="17" spans="1:6" ht="15">
      <c r="A17" s="171"/>
      <c r="B17" s="171"/>
      <c r="C17" s="171"/>
      <c r="D17" s="171"/>
      <c r="E17" s="171"/>
      <c r="F17" s="171"/>
    </row>
    <row r="18" spans="1:6" ht="15">
      <c r="A18" s="172" t="s">
        <v>86</v>
      </c>
      <c r="B18" s="173"/>
      <c r="C18" s="173"/>
      <c r="D18" s="173"/>
      <c r="E18" s="173"/>
      <c r="F18" s="174"/>
    </row>
    <row r="19" spans="1:6" ht="15">
      <c r="A19" s="18" t="s">
        <v>34</v>
      </c>
      <c r="B19" s="45">
        <v>3969</v>
      </c>
      <c r="C19" s="45">
        <v>2602</v>
      </c>
      <c r="D19" s="29">
        <v>0</v>
      </c>
      <c r="E19" s="29">
        <v>0</v>
      </c>
      <c r="F19" s="29">
        <f>SUM(B19:E19)</f>
        <v>6571</v>
      </c>
    </row>
    <row r="20" spans="1:6" ht="15">
      <c r="A20" s="193"/>
      <c r="B20" s="193"/>
      <c r="C20" s="193"/>
      <c r="D20" s="193"/>
      <c r="E20" s="193"/>
      <c r="F20" s="193"/>
    </row>
    <row r="21" spans="1:6" ht="15">
      <c r="A21" s="22" t="s">
        <v>35</v>
      </c>
      <c r="B21" s="23">
        <v>3684411</v>
      </c>
      <c r="C21" s="23">
        <v>1075208</v>
      </c>
      <c r="D21" s="23">
        <v>293213</v>
      </c>
      <c r="E21" s="23">
        <v>441154</v>
      </c>
      <c r="F21" s="23">
        <f>SUM(B21:E21)</f>
        <v>5493986</v>
      </c>
    </row>
    <row r="22" spans="1:5" ht="15">
      <c r="A22" s="1"/>
      <c r="B22" s="1"/>
      <c r="C22" s="1"/>
      <c r="D22" s="1"/>
      <c r="E22" s="1"/>
    </row>
    <row r="23" spans="1:6" ht="15">
      <c r="A23" s="28" t="s">
        <v>97</v>
      </c>
      <c r="B23" s="11"/>
      <c r="C23" s="11"/>
      <c r="D23" s="11"/>
      <c r="E23" s="11"/>
      <c r="F23" s="12"/>
    </row>
    <row r="24" spans="1:6" ht="15">
      <c r="A24" s="22" t="s">
        <v>98</v>
      </c>
      <c r="B24" s="23">
        <v>426173</v>
      </c>
      <c r="C24" s="23">
        <v>242998</v>
      </c>
      <c r="D24" s="132">
        <v>135964</v>
      </c>
      <c r="E24" s="23">
        <v>646144</v>
      </c>
      <c r="F24" s="23">
        <f>SUM(B24:E24)</f>
        <v>1451279</v>
      </c>
    </row>
    <row r="25" spans="1:5" ht="15">
      <c r="A25" s="1"/>
      <c r="B25" s="1"/>
      <c r="C25" s="1"/>
      <c r="D25" s="1"/>
      <c r="E25" s="1"/>
    </row>
    <row r="26" spans="1:6" ht="15">
      <c r="A26" s="28" t="s">
        <v>99</v>
      </c>
      <c r="B26" s="11"/>
      <c r="C26" s="11"/>
      <c r="D26" s="11"/>
      <c r="E26" s="11"/>
      <c r="F26" s="12"/>
    </row>
    <row r="27" spans="1:6" ht="15">
      <c r="A27" s="22" t="s">
        <v>100</v>
      </c>
      <c r="B27" s="23">
        <v>4110584</v>
      </c>
      <c r="C27" s="23">
        <f>+C24+C21</f>
        <v>1318206</v>
      </c>
      <c r="D27" s="23">
        <v>429177</v>
      </c>
      <c r="E27" s="23">
        <v>1087298</v>
      </c>
      <c r="F27" s="23">
        <f>SUM(B27:E27)</f>
        <v>6945265</v>
      </c>
    </row>
    <row r="28" spans="1:7" ht="15">
      <c r="A28" s="171"/>
      <c r="B28" s="171"/>
      <c r="C28" s="171"/>
      <c r="D28" s="171"/>
      <c r="E28" s="171"/>
      <c r="F28" s="171"/>
      <c r="G28" s="171"/>
    </row>
    <row r="29" spans="1:6" ht="15">
      <c r="A29" s="175" t="s">
        <v>12</v>
      </c>
      <c r="B29" s="176"/>
      <c r="C29" s="176"/>
      <c r="D29" s="176"/>
      <c r="E29" s="176"/>
      <c r="F29" s="177"/>
    </row>
    <row r="30" spans="1:6" ht="15">
      <c r="A30" s="38" t="s">
        <v>13</v>
      </c>
      <c r="B30" s="47">
        <v>1381253</v>
      </c>
      <c r="C30" s="47">
        <v>228358</v>
      </c>
      <c r="D30" s="48">
        <v>110852</v>
      </c>
      <c r="E30" s="47">
        <v>200536</v>
      </c>
      <c r="F30" s="47">
        <f>SUM(B30:E30)</f>
        <v>1920999</v>
      </c>
    </row>
    <row r="31" spans="1:7" ht="15">
      <c r="A31" s="171"/>
      <c r="B31" s="171"/>
      <c r="C31" s="171"/>
      <c r="D31" s="171"/>
      <c r="E31" s="171"/>
      <c r="F31" s="171"/>
      <c r="G31" s="171"/>
    </row>
    <row r="32" spans="1:6" ht="15">
      <c r="A32" s="175" t="s">
        <v>83</v>
      </c>
      <c r="B32" s="176"/>
      <c r="C32" s="176"/>
      <c r="D32" s="176"/>
      <c r="E32" s="176"/>
      <c r="F32" s="177"/>
    </row>
    <row r="33" spans="1:6" ht="15">
      <c r="A33" s="38" t="s">
        <v>101</v>
      </c>
      <c r="B33" s="47">
        <v>2713536851424</v>
      </c>
      <c r="C33" s="47">
        <v>483181851086</v>
      </c>
      <c r="D33" s="138">
        <v>203860385131</v>
      </c>
      <c r="E33" s="47">
        <v>256542449277</v>
      </c>
      <c r="F33" s="47">
        <f>SUM(B33:E33)</f>
        <v>3657121536918</v>
      </c>
    </row>
    <row r="34" spans="1:6" ht="15">
      <c r="A34" s="38" t="s">
        <v>102</v>
      </c>
      <c r="B34" s="47">
        <v>116836415342</v>
      </c>
      <c r="C34" s="47">
        <f>184981.8270518*C24</f>
        <v>44950214009.9333</v>
      </c>
      <c r="D34" s="138">
        <v>24791933100</v>
      </c>
      <c r="E34" s="47">
        <v>91010869584</v>
      </c>
      <c r="F34" s="47">
        <f>SUM(B34:E34)</f>
        <v>277589432035.9333</v>
      </c>
    </row>
    <row r="35" spans="1:6" ht="15">
      <c r="A35" s="22" t="s">
        <v>103</v>
      </c>
      <c r="B35" s="132">
        <v>2830373266766</v>
      </c>
      <c r="C35" s="23">
        <v>483182036067.827</v>
      </c>
      <c r="D35" s="23">
        <v>228652318231</v>
      </c>
      <c r="E35" s="23">
        <v>347553318861</v>
      </c>
      <c r="F35" s="23">
        <f>SUM(B35:E35)</f>
        <v>3889760939925.827</v>
      </c>
    </row>
    <row r="36" spans="1:7" ht="15">
      <c r="A36" s="171"/>
      <c r="B36" s="171"/>
      <c r="C36" s="171"/>
      <c r="D36" s="171"/>
      <c r="E36" s="171"/>
      <c r="F36" s="171"/>
      <c r="G36" s="171"/>
    </row>
    <row r="37" spans="1:6" ht="21">
      <c r="A37" s="179" t="s">
        <v>80</v>
      </c>
      <c r="B37" s="180"/>
      <c r="C37" s="180"/>
      <c r="D37" s="180"/>
      <c r="E37" s="180"/>
      <c r="F37" s="181"/>
    </row>
    <row r="38" spans="1:6" ht="15">
      <c r="A38" s="175" t="s">
        <v>14</v>
      </c>
      <c r="B38" s="176"/>
      <c r="C38" s="176"/>
      <c r="D38" s="176"/>
      <c r="E38" s="176"/>
      <c r="F38" s="177"/>
    </row>
    <row r="39" spans="1:8" ht="15">
      <c r="A39" s="38" t="s">
        <v>15</v>
      </c>
      <c r="B39" s="45">
        <v>172495</v>
      </c>
      <c r="C39" s="45">
        <v>135112</v>
      </c>
      <c r="D39" s="48">
        <v>47980</v>
      </c>
      <c r="E39" s="45">
        <v>38036</v>
      </c>
      <c r="F39" s="45">
        <f>SUM(B39:E39)</f>
        <v>393623</v>
      </c>
      <c r="G39" s="9"/>
      <c r="H39" s="9"/>
    </row>
    <row r="40" spans="1:8" ht="15">
      <c r="A40" s="38" t="s">
        <v>16</v>
      </c>
      <c r="B40" s="45">
        <v>1153</v>
      </c>
      <c r="C40" s="43">
        <v>665.215165</v>
      </c>
      <c r="D40" s="48">
        <v>275</v>
      </c>
      <c r="E40" s="13">
        <v>209.92</v>
      </c>
      <c r="F40" s="13">
        <f>SUM(B40:E40)</f>
        <v>2303.135165</v>
      </c>
      <c r="G40" s="9"/>
      <c r="H40" s="9"/>
    </row>
    <row r="41" spans="1:8" ht="15">
      <c r="A41" s="171"/>
      <c r="B41" s="171"/>
      <c r="C41" s="171"/>
      <c r="D41" s="171"/>
      <c r="E41" s="171"/>
      <c r="F41" s="171"/>
      <c r="G41" s="171"/>
      <c r="H41" s="9"/>
    </row>
    <row r="42" spans="1:8" ht="15">
      <c r="A42" s="170" t="s">
        <v>17</v>
      </c>
      <c r="B42" s="170"/>
      <c r="C42" s="170"/>
      <c r="D42" s="170"/>
      <c r="E42" s="170"/>
      <c r="F42" s="170"/>
      <c r="H42" s="9"/>
    </row>
    <row r="43" spans="1:8" ht="15">
      <c r="A43" s="38" t="s">
        <v>18</v>
      </c>
      <c r="B43" s="45">
        <v>104</v>
      </c>
      <c r="C43" s="45">
        <v>46</v>
      </c>
      <c r="D43" s="18">
        <v>30</v>
      </c>
      <c r="E43" s="45">
        <v>16</v>
      </c>
      <c r="F43" s="45">
        <f>SUM(B43:E43)</f>
        <v>196</v>
      </c>
      <c r="G43" s="9"/>
      <c r="H43" s="9"/>
    </row>
    <row r="44" spans="1:8" ht="15">
      <c r="A44" s="38" t="s">
        <v>19</v>
      </c>
      <c r="B44" s="133">
        <v>1.248</v>
      </c>
      <c r="C44" s="136">
        <v>0.616875</v>
      </c>
      <c r="D44" s="136">
        <v>0.4</v>
      </c>
      <c r="E44" s="45">
        <v>0.188794</v>
      </c>
      <c r="F44" s="13">
        <f>SUM(B44:E44)</f>
        <v>2.453669</v>
      </c>
      <c r="G44" s="9"/>
      <c r="H44" s="9"/>
    </row>
    <row r="45" spans="1:8" ht="15">
      <c r="A45" s="171"/>
      <c r="B45" s="171"/>
      <c r="C45" s="171"/>
      <c r="D45" s="171"/>
      <c r="E45" s="171"/>
      <c r="F45" s="171"/>
      <c r="G45" s="171"/>
      <c r="H45" s="9"/>
    </row>
    <row r="46" spans="1:8" ht="15">
      <c r="A46" s="170" t="s">
        <v>20</v>
      </c>
      <c r="B46" s="170"/>
      <c r="C46" s="170"/>
      <c r="D46" s="170"/>
      <c r="E46" s="170"/>
      <c r="F46" s="170"/>
      <c r="H46" s="9"/>
    </row>
    <row r="47" spans="1:8" ht="15">
      <c r="A47" s="38" t="s">
        <v>21</v>
      </c>
      <c r="B47" s="47">
        <v>121088</v>
      </c>
      <c r="C47" s="47">
        <v>69506</v>
      </c>
      <c r="D47" s="138">
        <v>13315</v>
      </c>
      <c r="E47" s="47">
        <v>49545</v>
      </c>
      <c r="F47" s="47">
        <f>SUM(B47:E47)</f>
        <v>253454</v>
      </c>
      <c r="G47" s="9"/>
      <c r="H47" s="9"/>
    </row>
    <row r="48" spans="1:8" ht="15">
      <c r="A48" s="38" t="s">
        <v>22</v>
      </c>
      <c r="B48" s="45">
        <v>55050</v>
      </c>
      <c r="C48" s="45">
        <v>16446.360853</v>
      </c>
      <c r="D48" s="48">
        <v>5919.795944</v>
      </c>
      <c r="E48" s="45">
        <v>5464</v>
      </c>
      <c r="F48" s="13">
        <f>SUM(B48:E48)</f>
        <v>82880.15679699999</v>
      </c>
      <c r="G48" s="9"/>
      <c r="H48" s="9"/>
    </row>
    <row r="49" spans="1:7" ht="15">
      <c r="A49" s="171"/>
      <c r="B49" s="171"/>
      <c r="C49" s="171"/>
      <c r="D49" s="171"/>
      <c r="E49" s="171"/>
      <c r="F49" s="171"/>
      <c r="G49" s="171"/>
    </row>
    <row r="50" spans="1:6" ht="21">
      <c r="A50" s="179" t="s">
        <v>81</v>
      </c>
      <c r="B50" s="180"/>
      <c r="C50" s="180"/>
      <c r="D50" s="180"/>
      <c r="E50" s="180"/>
      <c r="F50" s="181"/>
    </row>
    <row r="51" spans="1:7" ht="15">
      <c r="A51" s="192"/>
      <c r="B51" s="192"/>
      <c r="C51" s="192"/>
      <c r="D51" s="192"/>
      <c r="E51" s="192"/>
      <c r="F51" s="192"/>
      <c r="G51" s="192"/>
    </row>
    <row r="52" spans="1:6" ht="15">
      <c r="A52" s="170" t="s">
        <v>91</v>
      </c>
      <c r="B52" s="170"/>
      <c r="C52" s="170"/>
      <c r="D52" s="170"/>
      <c r="E52" s="170"/>
      <c r="F52" s="170"/>
    </row>
    <row r="53" spans="1:6" ht="15">
      <c r="A53" s="185" t="s">
        <v>23</v>
      </c>
      <c r="B53" s="185"/>
      <c r="C53" s="185"/>
      <c r="D53" s="185"/>
      <c r="E53" s="185"/>
      <c r="F53" s="185"/>
    </row>
    <row r="54" spans="1:6" ht="15">
      <c r="A54" s="38" t="s">
        <v>24</v>
      </c>
      <c r="B54" s="47">
        <v>152957</v>
      </c>
      <c r="C54" s="47">
        <v>8133</v>
      </c>
      <c r="D54" s="47">
        <v>3388</v>
      </c>
      <c r="E54" s="47">
        <v>4566</v>
      </c>
      <c r="F54" s="47">
        <f aca="true" t="shared" si="0" ref="F54:F70">SUM(B54:E54)</f>
        <v>169044</v>
      </c>
    </row>
    <row r="55" spans="1:6" ht="15">
      <c r="A55" s="38" t="s">
        <v>25</v>
      </c>
      <c r="B55" s="47">
        <v>97930</v>
      </c>
      <c r="C55" s="47">
        <v>15503.1000490001</v>
      </c>
      <c r="D55" s="47">
        <v>6240.102207</v>
      </c>
      <c r="E55" s="47">
        <v>9824</v>
      </c>
      <c r="F55" s="47">
        <f t="shared" si="0"/>
        <v>129497.2022560001</v>
      </c>
    </row>
    <row r="56" spans="1:6" ht="15">
      <c r="A56" s="38" t="s">
        <v>26</v>
      </c>
      <c r="B56" s="43">
        <v>10.1065921495571</v>
      </c>
      <c r="C56" s="47">
        <v>40.83771466286866</v>
      </c>
      <c r="D56" s="47">
        <v>28</v>
      </c>
      <c r="E56" s="47">
        <v>32</v>
      </c>
      <c r="F56" s="47">
        <f>AVERAGE(B56:E56)</f>
        <v>27.73607670310644</v>
      </c>
    </row>
    <row r="57" spans="1:6" ht="15">
      <c r="A57" s="38" t="s">
        <v>27</v>
      </c>
      <c r="B57" s="45">
        <v>763405</v>
      </c>
      <c r="C57" s="47">
        <v>195131</v>
      </c>
      <c r="D57" s="47">
        <v>64417</v>
      </c>
      <c r="E57" s="47">
        <v>95193</v>
      </c>
      <c r="F57" s="47">
        <f t="shared" si="0"/>
        <v>1118146</v>
      </c>
    </row>
    <row r="58" spans="1:6" ht="15">
      <c r="A58" s="38" t="s">
        <v>107</v>
      </c>
      <c r="B58" s="47">
        <v>1405802.051836</v>
      </c>
      <c r="C58" s="45">
        <v>323728.819759</v>
      </c>
      <c r="D58" s="47">
        <v>93983.400958</v>
      </c>
      <c r="E58" s="47">
        <v>165712</v>
      </c>
      <c r="F58" s="13">
        <f t="shared" si="0"/>
        <v>1989226.272553</v>
      </c>
    </row>
    <row r="59" spans="1:6" ht="15">
      <c r="A59" s="178" t="s">
        <v>28</v>
      </c>
      <c r="B59" s="178"/>
      <c r="C59" s="178"/>
      <c r="D59" s="178"/>
      <c r="E59" s="178"/>
      <c r="F59" s="178"/>
    </row>
    <row r="60" spans="1:6" ht="15">
      <c r="A60" s="38" t="s">
        <v>24</v>
      </c>
      <c r="B60" s="30">
        <v>0</v>
      </c>
      <c r="C60" s="18">
        <v>0</v>
      </c>
      <c r="D60" s="24">
        <v>0</v>
      </c>
      <c r="E60" s="24">
        <v>0</v>
      </c>
      <c r="F60" s="47">
        <f t="shared" si="0"/>
        <v>0</v>
      </c>
    </row>
    <row r="61" spans="1:6" ht="15">
      <c r="A61" s="38" t="s">
        <v>25</v>
      </c>
      <c r="B61" s="30">
        <v>0</v>
      </c>
      <c r="C61" s="30">
        <v>0</v>
      </c>
      <c r="D61" s="24">
        <v>0</v>
      </c>
      <c r="E61" s="24">
        <v>0</v>
      </c>
      <c r="F61" s="24">
        <v>0</v>
      </c>
    </row>
    <row r="62" spans="1:6" ht="15">
      <c r="A62" s="38" t="s">
        <v>26</v>
      </c>
      <c r="B62" s="30">
        <v>0</v>
      </c>
      <c r="C62" s="30">
        <v>0</v>
      </c>
      <c r="D62" s="24">
        <v>0</v>
      </c>
      <c r="E62" s="24">
        <v>0</v>
      </c>
      <c r="F62" s="24">
        <v>0</v>
      </c>
    </row>
    <row r="63" spans="1:6" ht="15">
      <c r="A63" s="38" t="s">
        <v>27</v>
      </c>
      <c r="B63" s="30">
        <v>0</v>
      </c>
      <c r="C63" s="45">
        <v>0</v>
      </c>
      <c r="D63" s="24">
        <v>0</v>
      </c>
      <c r="E63" s="24">
        <v>0</v>
      </c>
      <c r="F63" s="47">
        <f t="shared" si="0"/>
        <v>0</v>
      </c>
    </row>
    <row r="64" spans="1:6" ht="15">
      <c r="A64" s="38" t="s">
        <v>107</v>
      </c>
      <c r="B64" s="30">
        <v>0</v>
      </c>
      <c r="C64" s="45">
        <v>0</v>
      </c>
      <c r="D64" s="24">
        <v>0</v>
      </c>
      <c r="E64" s="24">
        <v>0</v>
      </c>
      <c r="F64" s="46">
        <f t="shared" si="0"/>
        <v>0</v>
      </c>
    </row>
    <row r="65" spans="1:6" ht="15">
      <c r="A65" s="185" t="s">
        <v>30</v>
      </c>
      <c r="B65" s="185"/>
      <c r="C65" s="185"/>
      <c r="D65" s="185"/>
      <c r="E65" s="185"/>
      <c r="F65" s="185"/>
    </row>
    <row r="66" spans="1:6" ht="15">
      <c r="A66" s="38" t="s">
        <v>24</v>
      </c>
      <c r="B66" s="47">
        <v>8762</v>
      </c>
      <c r="C66" s="45">
        <v>3927</v>
      </c>
      <c r="D66" s="45">
        <v>3042</v>
      </c>
      <c r="E66" s="45">
        <v>12676</v>
      </c>
      <c r="F66" s="45">
        <f t="shared" si="0"/>
        <v>28407</v>
      </c>
    </row>
    <row r="67" spans="1:6" ht="15">
      <c r="A67" s="38" t="s">
        <v>25</v>
      </c>
      <c r="B67" s="47">
        <v>6413</v>
      </c>
      <c r="C67" s="45">
        <v>4405.54980100001</v>
      </c>
      <c r="D67" s="45">
        <v>2957.07434</v>
      </c>
      <c r="E67" s="45">
        <v>10911</v>
      </c>
      <c r="F67" s="45">
        <f t="shared" si="0"/>
        <v>24686.62414100001</v>
      </c>
    </row>
    <row r="68" spans="1:6" ht="15">
      <c r="A68" s="38" t="s">
        <v>26</v>
      </c>
      <c r="B68" s="47">
        <v>30.9695414099932</v>
      </c>
      <c r="C68" s="45">
        <v>53.00878466733887</v>
      </c>
      <c r="D68" s="45">
        <v>44</v>
      </c>
      <c r="E68" s="45">
        <v>42</v>
      </c>
      <c r="F68" s="45">
        <f>AVERAGE(B68:E68)</f>
        <v>42.49458151933302</v>
      </c>
    </row>
    <row r="69" spans="1:6" ht="15">
      <c r="A69" s="38" t="s">
        <v>27</v>
      </c>
      <c r="B69" s="45">
        <v>137614</v>
      </c>
      <c r="C69" s="45">
        <v>105215</v>
      </c>
      <c r="D69" s="45">
        <v>58700</v>
      </c>
      <c r="E69" s="45">
        <v>284836</v>
      </c>
      <c r="F69" s="45">
        <f t="shared" si="0"/>
        <v>586365</v>
      </c>
    </row>
    <row r="70" spans="1:6" ht="15">
      <c r="A70" s="38" t="s">
        <v>107</v>
      </c>
      <c r="B70" s="47">
        <v>100630.81582</v>
      </c>
      <c r="C70" s="47">
        <v>80699.80789</v>
      </c>
      <c r="D70" s="45">
        <v>41373.484493</v>
      </c>
      <c r="E70" s="45">
        <v>169717</v>
      </c>
      <c r="F70" s="46">
        <f t="shared" si="0"/>
        <v>392421.10820300004</v>
      </c>
    </row>
    <row r="71" spans="1:6" ht="15">
      <c r="A71" s="189" t="s">
        <v>31</v>
      </c>
      <c r="B71" s="190"/>
      <c r="C71" s="190"/>
      <c r="D71" s="190"/>
      <c r="E71" s="190"/>
      <c r="F71" s="191"/>
    </row>
    <row r="72" spans="1:6" ht="15">
      <c r="A72" s="22" t="s">
        <v>24</v>
      </c>
      <c r="B72" s="23">
        <v>161719</v>
      </c>
      <c r="C72" s="23">
        <v>12060</v>
      </c>
      <c r="D72" s="23">
        <v>6430</v>
      </c>
      <c r="E72" s="23">
        <v>17242</v>
      </c>
      <c r="F72" s="23">
        <f>SUM(B72:E72)</f>
        <v>197451</v>
      </c>
    </row>
    <row r="73" spans="1:6" ht="15">
      <c r="A73" s="22" t="s">
        <v>25</v>
      </c>
      <c r="B73" s="23">
        <v>104343</v>
      </c>
      <c r="C73" s="23">
        <v>19908.64985000011</v>
      </c>
      <c r="D73" s="23">
        <v>9197.176547</v>
      </c>
      <c r="E73" s="23">
        <v>20735</v>
      </c>
      <c r="F73" s="26">
        <f>SUM(B73:E73)</f>
        <v>154183.8263970001</v>
      </c>
    </row>
    <row r="74" spans="1:6" ht="15">
      <c r="A74" s="22" t="s">
        <v>26</v>
      </c>
      <c r="B74" s="23">
        <v>20.53806677977515</v>
      </c>
      <c r="C74" s="23">
        <v>31.282166443402513</v>
      </c>
      <c r="D74" s="23">
        <v>36</v>
      </c>
      <c r="E74" s="23">
        <v>37</v>
      </c>
      <c r="F74" s="23">
        <f>AVERAGE(B74:E74)</f>
        <v>31.205058305794417</v>
      </c>
    </row>
    <row r="75" spans="1:6" ht="15">
      <c r="A75" s="22" t="s">
        <v>27</v>
      </c>
      <c r="B75" s="23">
        <v>901019</v>
      </c>
      <c r="C75" s="23">
        <v>300346</v>
      </c>
      <c r="D75" s="23">
        <v>123117</v>
      </c>
      <c r="E75" s="23">
        <v>380029</v>
      </c>
      <c r="F75" s="23">
        <f>SUM(B75:E75)</f>
        <v>1704511</v>
      </c>
    </row>
    <row r="76" spans="1:6" ht="15">
      <c r="A76" s="22" t="s">
        <v>107</v>
      </c>
      <c r="B76" s="23">
        <v>1506432.867656</v>
      </c>
      <c r="C76" s="23">
        <v>404428.627649</v>
      </c>
      <c r="D76" s="23">
        <v>135356.885451</v>
      </c>
      <c r="E76" s="23">
        <v>335429</v>
      </c>
      <c r="F76" s="26">
        <f>SUM(B76:E76)</f>
        <v>2381647.380756</v>
      </c>
    </row>
    <row r="77" spans="1:7" ht="15">
      <c r="A77" s="171"/>
      <c r="B77" s="171"/>
      <c r="C77" s="171"/>
      <c r="D77" s="171"/>
      <c r="E77" s="171"/>
      <c r="F77" s="171"/>
      <c r="G77" s="171"/>
    </row>
    <row r="78" spans="1:6" ht="15">
      <c r="A78" s="175" t="s">
        <v>29</v>
      </c>
      <c r="B78" s="176"/>
      <c r="C78" s="176"/>
      <c r="D78" s="176"/>
      <c r="E78" s="176"/>
      <c r="F78" s="177"/>
    </row>
    <row r="79" spans="1:6" ht="15">
      <c r="A79" s="186" t="s">
        <v>23</v>
      </c>
      <c r="B79" s="187"/>
      <c r="C79" s="187"/>
      <c r="D79" s="187"/>
      <c r="E79" s="187"/>
      <c r="F79" s="188"/>
    </row>
    <row r="80" spans="1:6" ht="15">
      <c r="A80" s="38" t="s">
        <v>24</v>
      </c>
      <c r="B80" s="24">
        <v>2</v>
      </c>
      <c r="C80" s="38">
        <v>0</v>
      </c>
      <c r="D80" s="24">
        <v>0</v>
      </c>
      <c r="E80" s="24">
        <v>0</v>
      </c>
      <c r="F80" s="24">
        <f>SUM(B80:E80)</f>
        <v>2</v>
      </c>
    </row>
    <row r="81" spans="1:6" ht="15">
      <c r="A81" s="38" t="s">
        <v>25</v>
      </c>
      <c r="B81" s="30">
        <v>83363</v>
      </c>
      <c r="C81" s="38">
        <v>0</v>
      </c>
      <c r="D81" s="30">
        <v>0</v>
      </c>
      <c r="E81" s="30">
        <v>0</v>
      </c>
      <c r="F81" s="30">
        <f>SUM(B81:E81)</f>
        <v>83363</v>
      </c>
    </row>
    <row r="82" spans="1:6" ht="15">
      <c r="A82" s="38" t="s">
        <v>26</v>
      </c>
      <c r="B82" s="134">
        <v>8</v>
      </c>
      <c r="C82" s="24">
        <v>0</v>
      </c>
      <c r="D82" s="30">
        <v>0</v>
      </c>
      <c r="E82" s="30">
        <v>0</v>
      </c>
      <c r="F82" s="30">
        <f>AVERAGE(B82:E82)</f>
        <v>2</v>
      </c>
    </row>
    <row r="83" spans="1:6" ht="15">
      <c r="A83" s="38" t="s">
        <v>27</v>
      </c>
      <c r="B83" s="30">
        <v>1115</v>
      </c>
      <c r="C83" s="24">
        <v>143</v>
      </c>
      <c r="D83" s="146">
        <v>7</v>
      </c>
      <c r="E83" s="30">
        <v>122</v>
      </c>
      <c r="F83" s="30">
        <f>SUM(B83:E83)</f>
        <v>1387</v>
      </c>
    </row>
    <row r="84" spans="1:6" ht="15">
      <c r="A84" s="38" t="s">
        <v>107</v>
      </c>
      <c r="B84" s="45">
        <v>22639.49756</v>
      </c>
      <c r="C84" s="24">
        <v>1669</v>
      </c>
      <c r="D84" s="146">
        <v>87</v>
      </c>
      <c r="E84" s="45">
        <v>2128</v>
      </c>
      <c r="F84" s="13">
        <f>SUM(B84:E84)</f>
        <v>26523.49756</v>
      </c>
    </row>
    <row r="85" spans="1:6" ht="15">
      <c r="A85" s="186" t="s">
        <v>28</v>
      </c>
      <c r="B85" s="187"/>
      <c r="C85" s="187"/>
      <c r="D85" s="187"/>
      <c r="E85" s="187"/>
      <c r="F85" s="188"/>
    </row>
    <row r="86" spans="1:6" ht="15">
      <c r="A86" s="38" t="s">
        <v>24</v>
      </c>
      <c r="B86" s="24">
        <v>0</v>
      </c>
      <c r="C86" s="24">
        <v>0</v>
      </c>
      <c r="D86" s="24">
        <v>0</v>
      </c>
      <c r="E86" s="30">
        <v>0</v>
      </c>
      <c r="F86" s="45">
        <f>SUM(B86:E86)</f>
        <v>0</v>
      </c>
    </row>
    <row r="87" spans="1:6" ht="15">
      <c r="A87" s="38" t="s">
        <v>25</v>
      </c>
      <c r="B87" s="24">
        <v>0</v>
      </c>
      <c r="C87" s="24">
        <v>0</v>
      </c>
      <c r="D87" s="24">
        <v>0</v>
      </c>
      <c r="E87" s="30">
        <v>0</v>
      </c>
      <c r="F87" s="45">
        <f>SUM(B87:E87)</f>
        <v>0</v>
      </c>
    </row>
    <row r="88" spans="1:6" ht="15">
      <c r="A88" s="38" t="s">
        <v>26</v>
      </c>
      <c r="B88" s="24">
        <v>0</v>
      </c>
      <c r="C88" s="24">
        <v>0</v>
      </c>
      <c r="D88" s="24">
        <v>0</v>
      </c>
      <c r="E88" s="30">
        <v>0</v>
      </c>
      <c r="F88" s="45">
        <f>AVERAGE(B88:E88)</f>
        <v>0</v>
      </c>
    </row>
    <row r="89" spans="1:6" ht="15">
      <c r="A89" s="38" t="s">
        <v>27</v>
      </c>
      <c r="B89" s="24">
        <v>0</v>
      </c>
      <c r="C89" s="24">
        <v>0</v>
      </c>
      <c r="D89" s="24">
        <v>0</v>
      </c>
      <c r="E89" s="30">
        <v>0</v>
      </c>
      <c r="F89" s="45">
        <f>SUM(B89:E89)</f>
        <v>0</v>
      </c>
    </row>
    <row r="90" spans="1:6" ht="15">
      <c r="A90" s="38" t="s">
        <v>107</v>
      </c>
      <c r="B90" s="24">
        <v>0</v>
      </c>
      <c r="C90" s="24">
        <v>0</v>
      </c>
      <c r="D90" s="24">
        <v>0</v>
      </c>
      <c r="E90" s="30">
        <v>0</v>
      </c>
      <c r="F90" s="45">
        <f>SUM(B90:E90)</f>
        <v>0</v>
      </c>
    </row>
    <row r="91" spans="1:6" ht="15">
      <c r="A91" s="186" t="s">
        <v>30</v>
      </c>
      <c r="B91" s="187"/>
      <c r="C91" s="187"/>
      <c r="D91" s="187"/>
      <c r="E91" s="187"/>
      <c r="F91" s="188"/>
    </row>
    <row r="92" spans="1:6" ht="15">
      <c r="A92" s="38" t="s">
        <v>24</v>
      </c>
      <c r="B92" s="38">
        <v>0</v>
      </c>
      <c r="C92" s="24">
        <v>0</v>
      </c>
      <c r="D92" s="24">
        <v>0</v>
      </c>
      <c r="E92" s="30">
        <v>0</v>
      </c>
      <c r="F92" s="45">
        <f>SUM(B92:E92)</f>
        <v>0</v>
      </c>
    </row>
    <row r="93" spans="1:6" ht="15">
      <c r="A93" s="38" t="s">
        <v>25</v>
      </c>
      <c r="B93" s="38">
        <v>0</v>
      </c>
      <c r="C93" s="24">
        <v>0</v>
      </c>
      <c r="D93" s="24">
        <v>0</v>
      </c>
      <c r="E93" s="30">
        <v>0</v>
      </c>
      <c r="F93" s="45">
        <f>SUM(B93:E93)</f>
        <v>0</v>
      </c>
    </row>
    <row r="94" spans="1:6" ht="15">
      <c r="A94" s="38" t="s">
        <v>26</v>
      </c>
      <c r="B94" s="41">
        <v>0</v>
      </c>
      <c r="C94" s="24">
        <v>0</v>
      </c>
      <c r="D94" s="24">
        <v>0</v>
      </c>
      <c r="E94" s="30">
        <v>0</v>
      </c>
      <c r="F94" s="45">
        <f>AVERAGE(B94:E94)</f>
        <v>0</v>
      </c>
    </row>
    <row r="95" spans="1:6" ht="15">
      <c r="A95" s="38" t="s">
        <v>27</v>
      </c>
      <c r="B95" s="41">
        <v>13</v>
      </c>
      <c r="C95" s="24">
        <v>0</v>
      </c>
      <c r="D95" s="24">
        <v>0</v>
      </c>
      <c r="E95" s="30">
        <v>9</v>
      </c>
      <c r="F95" s="45">
        <f>SUM(B95:E95)</f>
        <v>22</v>
      </c>
    </row>
    <row r="96" spans="1:6" ht="15">
      <c r="A96" s="38" t="s">
        <v>107</v>
      </c>
      <c r="B96" s="43">
        <v>198.265033</v>
      </c>
      <c r="C96" s="24">
        <v>0</v>
      </c>
      <c r="D96" s="24">
        <v>0</v>
      </c>
      <c r="E96" s="30">
        <v>123</v>
      </c>
      <c r="F96" s="13">
        <f>SUM(B96:E96)</f>
        <v>321.265033</v>
      </c>
    </row>
    <row r="97" spans="1:6" ht="15">
      <c r="A97" s="189" t="s">
        <v>90</v>
      </c>
      <c r="B97" s="190"/>
      <c r="C97" s="190"/>
      <c r="D97" s="190"/>
      <c r="E97" s="190"/>
      <c r="F97" s="191"/>
    </row>
    <row r="98" spans="1:6" ht="15">
      <c r="A98" s="22" t="s">
        <v>24</v>
      </c>
      <c r="B98" s="23">
        <v>2</v>
      </c>
      <c r="C98" s="25">
        <v>0</v>
      </c>
      <c r="D98" s="23">
        <v>0</v>
      </c>
      <c r="E98" s="144">
        <v>0</v>
      </c>
      <c r="F98" s="23">
        <f>SUM(B98:E98)</f>
        <v>2</v>
      </c>
    </row>
    <row r="99" spans="1:6" ht="15">
      <c r="A99" s="22" t="s">
        <v>25</v>
      </c>
      <c r="B99" s="23">
        <v>83363</v>
      </c>
      <c r="C99" s="25">
        <v>0</v>
      </c>
      <c r="D99" s="23">
        <v>0</v>
      </c>
      <c r="E99" s="144">
        <v>0</v>
      </c>
      <c r="F99" s="26">
        <f>SUM(B99:E99)</f>
        <v>83363</v>
      </c>
    </row>
    <row r="100" spans="1:6" ht="15">
      <c r="A100" s="22" t="s">
        <v>26</v>
      </c>
      <c r="B100" s="23">
        <v>8</v>
      </c>
      <c r="C100" s="22">
        <v>0</v>
      </c>
      <c r="D100" s="23">
        <v>0</v>
      </c>
      <c r="E100" s="144">
        <v>0</v>
      </c>
      <c r="F100" s="23">
        <f>AVERAGE(B100:E100)</f>
        <v>2</v>
      </c>
    </row>
    <row r="101" spans="1:6" ht="15">
      <c r="A101" s="22" t="s">
        <v>27</v>
      </c>
      <c r="B101" s="23">
        <v>1128</v>
      </c>
      <c r="C101" s="22">
        <v>143</v>
      </c>
      <c r="D101" s="23">
        <v>7</v>
      </c>
      <c r="E101" s="145">
        <v>9</v>
      </c>
      <c r="F101" s="23">
        <f>SUM(B101:E101)</f>
        <v>1287</v>
      </c>
    </row>
    <row r="102" spans="1:6" ht="15">
      <c r="A102" s="22" t="s">
        <v>107</v>
      </c>
      <c r="B102" s="23">
        <v>22837.762593</v>
      </c>
      <c r="C102" s="22">
        <v>1669</v>
      </c>
      <c r="D102" s="23">
        <v>87</v>
      </c>
      <c r="E102" s="23">
        <v>123</v>
      </c>
      <c r="F102" s="26">
        <f>SUM(B102:E102)</f>
        <v>24716.762593</v>
      </c>
    </row>
    <row r="103" spans="1:7" ht="15">
      <c r="A103" s="171"/>
      <c r="B103" s="171"/>
      <c r="C103" s="171"/>
      <c r="D103" s="171"/>
      <c r="E103" s="171"/>
      <c r="F103" s="171"/>
      <c r="G103" s="171"/>
    </row>
    <row r="104" spans="1:6" ht="15">
      <c r="A104" s="170" t="s">
        <v>40</v>
      </c>
      <c r="B104" s="170"/>
      <c r="C104" s="170"/>
      <c r="D104" s="170"/>
      <c r="E104" s="170"/>
      <c r="F104" s="170"/>
    </row>
    <row r="105" spans="1:6" ht="15">
      <c r="A105" s="185" t="s">
        <v>39</v>
      </c>
      <c r="B105" s="185"/>
      <c r="C105" s="185"/>
      <c r="D105" s="185"/>
      <c r="E105" s="185"/>
      <c r="F105" s="185"/>
    </row>
    <row r="106" spans="1:6" ht="15">
      <c r="A106" s="38" t="s">
        <v>36</v>
      </c>
      <c r="B106" s="17">
        <v>2.18</v>
      </c>
      <c r="C106" s="17">
        <v>2.5926064735945227</v>
      </c>
      <c r="D106" s="17">
        <v>2.54</v>
      </c>
      <c r="E106" s="17">
        <v>2.15</v>
      </c>
      <c r="F106" s="17">
        <f>AVERAGE(B106:E106)</f>
        <v>2.3656516183986307</v>
      </c>
    </row>
    <row r="107" spans="1:6" ht="15">
      <c r="A107" s="38" t="s">
        <v>37</v>
      </c>
      <c r="B107" s="17">
        <v>2.15</v>
      </c>
      <c r="C107" s="17">
        <v>2.437407407407391</v>
      </c>
      <c r="D107" s="46">
        <v>2.48</v>
      </c>
      <c r="E107" s="17">
        <v>2.15</v>
      </c>
      <c r="F107" s="17">
        <f>AVERAGE(B107:E107)</f>
        <v>2.3043518518518478</v>
      </c>
    </row>
    <row r="108" spans="1:6" ht="15">
      <c r="A108" s="38" t="s">
        <v>38</v>
      </c>
      <c r="B108" s="17">
        <v>1.99</v>
      </c>
      <c r="C108" s="17">
        <v>2.3479151943462684</v>
      </c>
      <c r="D108" s="17">
        <v>2.34</v>
      </c>
      <c r="E108" s="17">
        <v>2.27</v>
      </c>
      <c r="F108" s="17">
        <f>AVERAGE(B108:E108)</f>
        <v>2.2369787985865672</v>
      </c>
    </row>
    <row r="109" spans="1:6" ht="15">
      <c r="A109" s="185" t="s">
        <v>84</v>
      </c>
      <c r="B109" s="185"/>
      <c r="C109" s="185"/>
      <c r="D109" s="185"/>
      <c r="E109" s="185"/>
      <c r="F109" s="185"/>
    </row>
    <row r="110" spans="1:6" ht="15">
      <c r="A110" s="38" t="s">
        <v>36</v>
      </c>
      <c r="B110" s="17">
        <v>1.49</v>
      </c>
      <c r="C110" s="17">
        <v>1.6660000000000001</v>
      </c>
      <c r="D110" s="17">
        <v>1.66</v>
      </c>
      <c r="E110" s="17">
        <v>0.99</v>
      </c>
      <c r="F110" s="17">
        <f>AVERAGE(B110:E110)</f>
        <v>1.4515</v>
      </c>
    </row>
    <row r="111" spans="1:6" ht="15">
      <c r="A111" s="38" t="s">
        <v>37</v>
      </c>
      <c r="B111" s="17">
        <v>0.99</v>
      </c>
      <c r="C111" s="17">
        <v>1.6684848484848482</v>
      </c>
      <c r="D111" s="17">
        <v>1.65</v>
      </c>
      <c r="E111" s="17">
        <v>0.99</v>
      </c>
      <c r="F111" s="17">
        <f>AVERAGE(B111:E111)</f>
        <v>1.3246212121212122</v>
      </c>
    </row>
    <row r="112" spans="1:6" ht="15">
      <c r="A112" s="38" t="s">
        <v>38</v>
      </c>
      <c r="B112" s="17">
        <v>0.99</v>
      </c>
      <c r="C112" s="17">
        <v>1.6694193548387177</v>
      </c>
      <c r="D112" s="17">
        <v>1.65</v>
      </c>
      <c r="E112" s="17">
        <v>1.66</v>
      </c>
      <c r="F112" s="17">
        <f>AVERAGE(B112:E112)</f>
        <v>1.4923548387096794</v>
      </c>
    </row>
    <row r="113" spans="1:8" ht="15">
      <c r="A113" s="171"/>
      <c r="B113" s="171"/>
      <c r="C113" s="171"/>
      <c r="D113" s="171"/>
      <c r="E113" s="171"/>
      <c r="F113" s="171"/>
      <c r="G113" s="171"/>
      <c r="H113" s="171"/>
    </row>
    <row r="114" spans="1:6" ht="15">
      <c r="A114" s="185" t="s">
        <v>41</v>
      </c>
      <c r="B114" s="185"/>
      <c r="C114" s="185"/>
      <c r="D114" s="185"/>
      <c r="E114" s="185"/>
      <c r="F114" s="185"/>
    </row>
    <row r="115" spans="1:6" ht="15">
      <c r="A115" s="38" t="s">
        <v>36</v>
      </c>
      <c r="B115" s="17">
        <v>1.7</v>
      </c>
      <c r="C115" s="17">
        <v>1.6835148514851457</v>
      </c>
      <c r="D115" s="46">
        <v>1.68</v>
      </c>
      <c r="E115" s="148">
        <v>1.68</v>
      </c>
      <c r="F115" s="17">
        <f>AVERAGE(B115:E115)</f>
        <v>1.6858787128712862</v>
      </c>
    </row>
    <row r="116" spans="1:6" ht="15">
      <c r="A116" s="38" t="s">
        <v>37</v>
      </c>
      <c r="B116" s="17">
        <v>1.7</v>
      </c>
      <c r="C116" s="17">
        <v>1.6832558139534874</v>
      </c>
      <c r="D116" s="46">
        <v>1.68</v>
      </c>
      <c r="E116" s="148">
        <v>1.68</v>
      </c>
      <c r="F116" s="17">
        <f>AVERAGE(B116:E116)</f>
        <v>1.6858139534883718</v>
      </c>
    </row>
    <row r="117" spans="1:6" ht="15">
      <c r="A117" s="38" t="s">
        <v>38</v>
      </c>
      <c r="B117" s="17">
        <v>1.7</v>
      </c>
      <c r="C117" s="17">
        <v>1.68297592997811</v>
      </c>
      <c r="D117" s="46">
        <v>1.68</v>
      </c>
      <c r="E117" s="148">
        <v>1.68</v>
      </c>
      <c r="F117" s="17">
        <f>AVERAGE(B117:E117)</f>
        <v>1.6857439824945273</v>
      </c>
    </row>
    <row r="118" spans="1:6" ht="15">
      <c r="A118" s="186" t="s">
        <v>85</v>
      </c>
      <c r="B118" s="187"/>
      <c r="C118" s="187"/>
      <c r="D118" s="187"/>
      <c r="E118" s="187"/>
      <c r="F118" s="188"/>
    </row>
    <row r="119" spans="1:6" ht="15">
      <c r="A119" s="38" t="s">
        <v>36</v>
      </c>
      <c r="B119" s="17">
        <v>0.98</v>
      </c>
      <c r="C119" s="17">
        <v>1.6728571428571428</v>
      </c>
      <c r="D119" s="38">
        <v>0</v>
      </c>
      <c r="E119" s="17">
        <v>0.98</v>
      </c>
      <c r="F119" s="17">
        <f>AVERAGE(B119:E119)</f>
        <v>0.9082142857142858</v>
      </c>
    </row>
    <row r="120" spans="1:6" ht="15">
      <c r="A120" s="38" t="s">
        <v>37</v>
      </c>
      <c r="B120" s="17">
        <v>0.98</v>
      </c>
      <c r="C120" s="17">
        <v>1.6728571428571428</v>
      </c>
      <c r="D120" s="38">
        <v>1.09</v>
      </c>
      <c r="E120" s="17">
        <v>0.98</v>
      </c>
      <c r="F120" s="17">
        <f>AVERAGE(B120:E120)</f>
        <v>1.1807142857142856</v>
      </c>
    </row>
    <row r="121" spans="1:6" ht="15">
      <c r="A121" s="38" t="s">
        <v>38</v>
      </c>
      <c r="B121" s="17">
        <v>0.98</v>
      </c>
      <c r="C121" s="17">
        <v>1.6728571428571428</v>
      </c>
      <c r="D121" s="17">
        <v>1.33</v>
      </c>
      <c r="E121" s="17">
        <v>0.99</v>
      </c>
      <c r="F121" s="17">
        <f>AVERAGE(B121:E121)</f>
        <v>1.2432142857142858</v>
      </c>
    </row>
    <row r="122" spans="1:7" ht="15">
      <c r="A122" s="171"/>
      <c r="B122" s="171"/>
      <c r="C122" s="171"/>
      <c r="D122" s="171"/>
      <c r="E122" s="171"/>
      <c r="F122" s="171"/>
      <c r="G122" s="171"/>
    </row>
    <row r="123" spans="1:6" ht="15">
      <c r="A123" s="175" t="s">
        <v>42</v>
      </c>
      <c r="B123" s="176"/>
      <c r="C123" s="176"/>
      <c r="D123" s="176"/>
      <c r="E123" s="176"/>
      <c r="F123" s="177"/>
    </row>
    <row r="124" spans="1:7" ht="15">
      <c r="A124" s="2" t="s">
        <v>104</v>
      </c>
      <c r="B124" s="46">
        <v>5.65102838820729</v>
      </c>
      <c r="C124" s="32">
        <v>0</v>
      </c>
      <c r="D124" s="24">
        <v>0</v>
      </c>
      <c r="E124" s="24">
        <v>0</v>
      </c>
      <c r="F124" s="46">
        <f>AVERAGE(B124:E124)</f>
        <v>1.4127570970518224</v>
      </c>
      <c r="G124" s="3"/>
    </row>
    <row r="125" spans="1:6" ht="15">
      <c r="A125" s="175" t="s">
        <v>109</v>
      </c>
      <c r="B125" s="176"/>
      <c r="C125" s="176"/>
      <c r="D125" s="176"/>
      <c r="E125" s="176"/>
      <c r="F125" s="177"/>
    </row>
    <row r="126" spans="1:6" ht="15">
      <c r="A126" s="5" t="s">
        <v>105</v>
      </c>
      <c r="B126" s="46">
        <v>1.99376957477571</v>
      </c>
      <c r="C126" s="17">
        <v>2.0732367888903</v>
      </c>
      <c r="D126" s="147">
        <v>2.179542</v>
      </c>
      <c r="E126" s="15">
        <v>0</v>
      </c>
      <c r="F126" s="46">
        <f>AVERAGE(B126:E126)</f>
        <v>1.5616370909165025</v>
      </c>
    </row>
    <row r="127" spans="1:7" ht="15">
      <c r="A127" s="184"/>
      <c r="B127" s="184"/>
      <c r="C127" s="184"/>
      <c r="D127" s="184"/>
      <c r="E127" s="184"/>
      <c r="F127" s="184"/>
      <c r="G127" s="184"/>
    </row>
    <row r="128" spans="1:6" ht="15">
      <c r="A128" s="170" t="s">
        <v>43</v>
      </c>
      <c r="B128" s="170"/>
      <c r="C128" s="170"/>
      <c r="D128" s="170"/>
      <c r="E128" s="170"/>
      <c r="F128" s="170"/>
    </row>
    <row r="129" spans="1:6" ht="15">
      <c r="A129" s="38" t="s">
        <v>44</v>
      </c>
      <c r="B129" s="45">
        <v>352131</v>
      </c>
      <c r="C129" s="47">
        <v>38633</v>
      </c>
      <c r="D129" s="48">
        <v>8642</v>
      </c>
      <c r="E129" s="56">
        <v>1148</v>
      </c>
      <c r="F129" s="45">
        <f>SUM(B129:E129)</f>
        <v>400554</v>
      </c>
    </row>
    <row r="130" spans="1:6" ht="15">
      <c r="A130" s="38" t="s">
        <v>45</v>
      </c>
      <c r="B130" s="45">
        <v>184787.55412</v>
      </c>
      <c r="C130" s="45">
        <v>4445.993437</v>
      </c>
      <c r="D130" s="48">
        <v>1211</v>
      </c>
      <c r="E130" s="47">
        <v>1539</v>
      </c>
      <c r="F130" s="13">
        <f>SUM(B130:E130)</f>
        <v>191983.54755699998</v>
      </c>
    </row>
    <row r="131" spans="1:7" ht="15">
      <c r="A131" s="171"/>
      <c r="B131" s="171"/>
      <c r="C131" s="171"/>
      <c r="D131" s="171"/>
      <c r="E131" s="171"/>
      <c r="F131" s="171"/>
      <c r="G131" s="171"/>
    </row>
    <row r="132" spans="1:6" ht="15">
      <c r="A132" s="170" t="s">
        <v>46</v>
      </c>
      <c r="B132" s="170"/>
      <c r="C132" s="170"/>
      <c r="D132" s="170"/>
      <c r="E132" s="170"/>
      <c r="F132" s="170"/>
    </row>
    <row r="133" spans="1:6" ht="15">
      <c r="A133" s="38" t="s">
        <v>47</v>
      </c>
      <c r="B133" s="40">
        <v>752126</v>
      </c>
      <c r="C133" s="47">
        <v>265515</v>
      </c>
      <c r="D133" s="138">
        <v>144943</v>
      </c>
      <c r="E133" s="45">
        <v>361891</v>
      </c>
      <c r="F133" s="45">
        <f>SUM(B133:E133)</f>
        <v>1524475</v>
      </c>
    </row>
    <row r="134" spans="1:7" ht="15">
      <c r="A134" s="171"/>
      <c r="B134" s="171"/>
      <c r="C134" s="171"/>
      <c r="D134" s="171"/>
      <c r="E134" s="171"/>
      <c r="F134" s="171"/>
      <c r="G134" s="171"/>
    </row>
    <row r="135" spans="1:6" ht="21">
      <c r="A135" s="183" t="s">
        <v>87</v>
      </c>
      <c r="B135" s="183"/>
      <c r="C135" s="183"/>
      <c r="D135" s="183"/>
      <c r="E135" s="183"/>
      <c r="F135" s="183"/>
    </row>
    <row r="136" spans="1:6" ht="15">
      <c r="A136" s="170" t="s">
        <v>48</v>
      </c>
      <c r="B136" s="170"/>
      <c r="C136" s="170"/>
      <c r="D136" s="170"/>
      <c r="E136" s="170"/>
      <c r="F136" s="170"/>
    </row>
    <row r="137" spans="1:8" ht="15">
      <c r="A137" s="38" t="s">
        <v>49</v>
      </c>
      <c r="B137" s="45">
        <v>0</v>
      </c>
      <c r="C137" s="45">
        <v>8087</v>
      </c>
      <c r="D137" s="45">
        <v>0</v>
      </c>
      <c r="E137" s="45">
        <v>15891</v>
      </c>
      <c r="F137" s="47">
        <f>SUM(B137:E137)</f>
        <v>23978</v>
      </c>
      <c r="G137" s="9"/>
      <c r="H137" s="9"/>
    </row>
    <row r="138" spans="1:8" ht="15">
      <c r="A138" s="38" t="s">
        <v>50</v>
      </c>
      <c r="B138" s="45">
        <v>0</v>
      </c>
      <c r="C138" s="45">
        <v>1980</v>
      </c>
      <c r="D138" s="45">
        <v>0</v>
      </c>
      <c r="E138" s="45">
        <v>30</v>
      </c>
      <c r="F138" s="47">
        <f>SUM(B138:E138)</f>
        <v>2010</v>
      </c>
      <c r="G138" s="9"/>
      <c r="H138" s="9"/>
    </row>
    <row r="139" spans="1:8" ht="15">
      <c r="A139" s="171"/>
      <c r="B139" s="171"/>
      <c r="C139" s="171"/>
      <c r="D139" s="171"/>
      <c r="E139" s="171"/>
      <c r="F139" s="171"/>
      <c r="G139" s="171"/>
      <c r="H139" s="9"/>
    </row>
    <row r="140" spans="1:8" ht="15">
      <c r="A140" s="175" t="s">
        <v>51</v>
      </c>
      <c r="B140" s="176"/>
      <c r="C140" s="176"/>
      <c r="D140" s="176"/>
      <c r="E140" s="176"/>
      <c r="F140" s="177"/>
      <c r="H140" s="9"/>
    </row>
    <row r="141" spans="1:8" ht="15">
      <c r="A141" s="38" t="s">
        <v>52</v>
      </c>
      <c r="B141" s="47">
        <v>0</v>
      </c>
      <c r="C141" s="47">
        <v>0</v>
      </c>
      <c r="D141" s="45">
        <v>0</v>
      </c>
      <c r="E141" s="24">
        <v>0</v>
      </c>
      <c r="F141" s="47">
        <f>SUM(B141:E141)</f>
        <v>0</v>
      </c>
      <c r="G141" s="9"/>
      <c r="H141" s="9"/>
    </row>
    <row r="142" spans="1:7" ht="15">
      <c r="A142" s="171"/>
      <c r="B142" s="171"/>
      <c r="C142" s="171"/>
      <c r="D142" s="171"/>
      <c r="E142" s="171"/>
      <c r="F142" s="171"/>
      <c r="G142" s="171"/>
    </row>
    <row r="143" spans="1:6" ht="21">
      <c r="A143" s="179" t="s">
        <v>88</v>
      </c>
      <c r="B143" s="180"/>
      <c r="C143" s="180"/>
      <c r="D143" s="180"/>
      <c r="E143" s="180"/>
      <c r="F143" s="181"/>
    </row>
    <row r="144" spans="1:6" ht="15">
      <c r="A144" s="175" t="s">
        <v>82</v>
      </c>
      <c r="B144" s="176"/>
      <c r="C144" s="176"/>
      <c r="D144" s="176"/>
      <c r="E144" s="176"/>
      <c r="F144" s="177"/>
    </row>
    <row r="145" spans="1:7" ht="15">
      <c r="A145" s="182"/>
      <c r="B145" s="182"/>
      <c r="C145" s="182"/>
      <c r="D145" s="182"/>
      <c r="E145" s="182"/>
      <c r="F145" s="182"/>
      <c r="G145" s="182"/>
    </row>
    <row r="146" spans="1:6" ht="15">
      <c r="A146" s="178" t="s">
        <v>53</v>
      </c>
      <c r="B146" s="178"/>
      <c r="C146" s="178"/>
      <c r="D146" s="178"/>
      <c r="E146" s="178"/>
      <c r="F146" s="178"/>
    </row>
    <row r="147" spans="1:6" ht="15">
      <c r="A147" s="38" t="s">
        <v>54</v>
      </c>
      <c r="B147" s="45">
        <v>146</v>
      </c>
      <c r="C147" s="47">
        <v>493</v>
      </c>
      <c r="D147" s="38">
        <v>0</v>
      </c>
      <c r="E147" s="18">
        <v>1269</v>
      </c>
      <c r="F147" s="45">
        <f>SUM(B147:E147)</f>
        <v>1908</v>
      </c>
    </row>
    <row r="148" spans="1:6" ht="15">
      <c r="A148" s="38" t="s">
        <v>55</v>
      </c>
      <c r="B148" s="45">
        <v>3.024</v>
      </c>
      <c r="C148" s="45">
        <v>9.965</v>
      </c>
      <c r="D148" s="69">
        <v>0</v>
      </c>
      <c r="E148" s="43">
        <v>14</v>
      </c>
      <c r="F148" s="13">
        <f>SUM(B148:E148)</f>
        <v>26.989</v>
      </c>
    </row>
    <row r="149" spans="1:7" ht="15">
      <c r="A149" s="171"/>
      <c r="B149" s="171"/>
      <c r="C149" s="171"/>
      <c r="D149" s="171"/>
      <c r="E149" s="171"/>
      <c r="F149" s="171"/>
      <c r="G149" s="171"/>
    </row>
    <row r="150" spans="1:6" ht="15">
      <c r="A150" s="178" t="s">
        <v>56</v>
      </c>
      <c r="B150" s="178"/>
      <c r="C150" s="178"/>
      <c r="D150" s="178"/>
      <c r="E150" s="178"/>
      <c r="F150" s="178"/>
    </row>
    <row r="151" spans="1:7" ht="15">
      <c r="A151" s="38" t="s">
        <v>57</v>
      </c>
      <c r="B151" s="38">
        <v>0</v>
      </c>
      <c r="C151" s="47">
        <v>1436</v>
      </c>
      <c r="D151" s="138">
        <v>570</v>
      </c>
      <c r="E151" s="34">
        <v>0</v>
      </c>
      <c r="F151" s="45">
        <f>SUM(B151:E151)</f>
        <v>2006</v>
      </c>
      <c r="G151" s="27"/>
    </row>
    <row r="152" spans="1:7" ht="15">
      <c r="A152" s="38" t="s">
        <v>58</v>
      </c>
      <c r="B152" s="38">
        <v>0</v>
      </c>
      <c r="C152" s="47">
        <v>55.39</v>
      </c>
      <c r="D152" s="140">
        <v>13.679</v>
      </c>
      <c r="E152" s="34">
        <v>0</v>
      </c>
      <c r="F152" s="13">
        <f>SUM(B152:E152)</f>
        <v>69.069</v>
      </c>
      <c r="G152" s="27"/>
    </row>
    <row r="153" spans="1:7" ht="15">
      <c r="A153" s="171"/>
      <c r="B153" s="171"/>
      <c r="C153" s="171"/>
      <c r="D153" s="171"/>
      <c r="E153" s="171"/>
      <c r="F153" s="171"/>
      <c r="G153" s="171"/>
    </row>
    <row r="154" spans="1:6" ht="15">
      <c r="A154" s="178" t="s">
        <v>61</v>
      </c>
      <c r="B154" s="178"/>
      <c r="C154" s="178"/>
      <c r="D154" s="178"/>
      <c r="E154" s="178"/>
      <c r="F154" s="178"/>
    </row>
    <row r="155" spans="1:7" ht="15">
      <c r="A155" s="38" t="s">
        <v>59</v>
      </c>
      <c r="B155" s="38">
        <v>0</v>
      </c>
      <c r="C155" s="47">
        <v>319</v>
      </c>
      <c r="D155" s="47">
        <v>0</v>
      </c>
      <c r="E155" s="34">
        <v>0</v>
      </c>
      <c r="F155" s="45">
        <f>SUM(B155:E155)</f>
        <v>319</v>
      </c>
      <c r="G155" s="27"/>
    </row>
    <row r="156" spans="1:7" ht="15">
      <c r="A156" s="38" t="s">
        <v>60</v>
      </c>
      <c r="B156" s="45">
        <v>0</v>
      </c>
      <c r="C156" s="45">
        <v>8.716104</v>
      </c>
      <c r="D156" s="69">
        <v>0</v>
      </c>
      <c r="E156" s="18">
        <v>0</v>
      </c>
      <c r="F156" s="13">
        <f>SUM(B156:E156)</f>
        <v>8.716104</v>
      </c>
      <c r="G156" s="27"/>
    </row>
    <row r="157" spans="1:7" ht="15">
      <c r="A157" s="171"/>
      <c r="B157" s="171"/>
      <c r="C157" s="171"/>
      <c r="D157" s="171"/>
      <c r="E157" s="171"/>
      <c r="F157" s="171"/>
      <c r="G157" s="171"/>
    </row>
    <row r="158" spans="1:6" ht="15">
      <c r="A158" s="178" t="s">
        <v>73</v>
      </c>
      <c r="B158" s="178"/>
      <c r="C158" s="178"/>
      <c r="D158" s="178"/>
      <c r="E158" s="178"/>
      <c r="F158" s="178"/>
    </row>
    <row r="159" spans="1:6" ht="15">
      <c r="A159" s="22" t="s">
        <v>74</v>
      </c>
      <c r="B159" s="82">
        <v>146</v>
      </c>
      <c r="C159" s="78">
        <v>2248</v>
      </c>
      <c r="D159" s="132">
        <v>570</v>
      </c>
      <c r="E159" s="23">
        <v>1269</v>
      </c>
      <c r="F159" s="23">
        <f>SUM(B159:E159)</f>
        <v>4233</v>
      </c>
    </row>
    <row r="160" spans="1:6" ht="15">
      <c r="A160" s="22" t="s">
        <v>75</v>
      </c>
      <c r="B160" s="82">
        <v>3.024</v>
      </c>
      <c r="C160" s="78">
        <v>74.071104</v>
      </c>
      <c r="D160" s="22">
        <v>13.679</v>
      </c>
      <c r="E160" s="23">
        <v>14</v>
      </c>
      <c r="F160" s="26">
        <f>SUM(B160:E160)</f>
        <v>104.77410400000001</v>
      </c>
    </row>
    <row r="161" spans="1:7" ht="15">
      <c r="A161" s="171"/>
      <c r="B161" s="171"/>
      <c r="C161" s="171"/>
      <c r="D161" s="171"/>
      <c r="E161" s="171"/>
      <c r="F161" s="171"/>
      <c r="G161" s="171"/>
    </row>
    <row r="162" spans="1:6" ht="15">
      <c r="A162" s="170" t="s">
        <v>62</v>
      </c>
      <c r="B162" s="170"/>
      <c r="C162" s="170"/>
      <c r="D162" s="170"/>
      <c r="E162" s="170"/>
      <c r="F162" s="170"/>
    </row>
    <row r="163" spans="1:6" ht="15">
      <c r="A163" s="18" t="s">
        <v>59</v>
      </c>
      <c r="B163" s="45">
        <v>4574</v>
      </c>
      <c r="C163" s="47">
        <v>45681</v>
      </c>
      <c r="D163" s="48">
        <v>5265</v>
      </c>
      <c r="E163" s="45">
        <v>20429</v>
      </c>
      <c r="F163" s="45">
        <f>SUM(B163:E163)</f>
        <v>75949</v>
      </c>
    </row>
    <row r="164" spans="1:6" ht="15">
      <c r="A164" s="18" t="s">
        <v>60</v>
      </c>
      <c r="B164" s="45">
        <v>108.342989</v>
      </c>
      <c r="C164" s="45">
        <v>239.30601899999996</v>
      </c>
      <c r="D164" s="140">
        <v>50.374124</v>
      </c>
      <c r="E164" s="45">
        <v>133</v>
      </c>
      <c r="F164" s="13">
        <f>SUM(B164:E164)</f>
        <v>531.023132</v>
      </c>
    </row>
    <row r="165" spans="1:6" ht="15">
      <c r="A165" s="171"/>
      <c r="B165" s="171"/>
      <c r="C165" s="171"/>
      <c r="D165" s="171"/>
      <c r="E165" s="171"/>
      <c r="F165" s="171"/>
    </row>
    <row r="166" spans="1:6" ht="15">
      <c r="A166" s="175" t="s">
        <v>63</v>
      </c>
      <c r="B166" s="176"/>
      <c r="C166" s="176"/>
      <c r="D166" s="176"/>
      <c r="E166" s="176"/>
      <c r="F166" s="177"/>
    </row>
    <row r="167" spans="1:6" ht="15">
      <c r="A167" s="172" t="s">
        <v>64</v>
      </c>
      <c r="B167" s="173"/>
      <c r="C167" s="173"/>
      <c r="D167" s="173"/>
      <c r="E167" s="173"/>
      <c r="F167" s="174"/>
    </row>
    <row r="168" spans="1:6" ht="15">
      <c r="A168" s="38" t="s">
        <v>65</v>
      </c>
      <c r="B168" s="45">
        <v>367</v>
      </c>
      <c r="C168" s="47">
        <v>2163</v>
      </c>
      <c r="D168" s="45">
        <v>98</v>
      </c>
      <c r="E168" s="38">
        <v>593</v>
      </c>
      <c r="F168" s="45">
        <f>SUM(B168:E168)</f>
        <v>3221</v>
      </c>
    </row>
    <row r="169" spans="1:6" ht="15">
      <c r="A169" s="38" t="s">
        <v>66</v>
      </c>
      <c r="B169" s="45">
        <v>9.175</v>
      </c>
      <c r="C169" s="45">
        <v>38.26796</v>
      </c>
      <c r="D169" s="45">
        <v>1.96</v>
      </c>
      <c r="E169" s="45">
        <v>21</v>
      </c>
      <c r="F169" s="13">
        <f>SUM(B169:E169)</f>
        <v>70.40296000000001</v>
      </c>
    </row>
    <row r="170" spans="1:6" ht="15">
      <c r="A170" s="171"/>
      <c r="B170" s="171"/>
      <c r="C170" s="171"/>
      <c r="D170" s="171"/>
      <c r="E170" s="171"/>
      <c r="F170" s="171"/>
    </row>
    <row r="171" spans="1:6" ht="15">
      <c r="A171" s="172" t="s">
        <v>67</v>
      </c>
      <c r="B171" s="173"/>
      <c r="C171" s="173"/>
      <c r="D171" s="173"/>
      <c r="E171" s="173"/>
      <c r="F171" s="174"/>
    </row>
    <row r="172" spans="1:6" ht="15">
      <c r="A172" s="38" t="s">
        <v>68</v>
      </c>
      <c r="B172" s="135">
        <v>2125</v>
      </c>
      <c r="C172" s="47">
        <v>919</v>
      </c>
      <c r="D172" s="45">
        <v>292</v>
      </c>
      <c r="E172" s="38">
        <v>714</v>
      </c>
      <c r="F172" s="45">
        <f>SUM(B172:E172)</f>
        <v>4050</v>
      </c>
    </row>
    <row r="173" spans="1:6" ht="15">
      <c r="A173" s="38" t="s">
        <v>66</v>
      </c>
      <c r="B173" s="135">
        <v>46.75</v>
      </c>
      <c r="C173" s="45">
        <v>19.275</v>
      </c>
      <c r="D173" s="45">
        <v>7.3</v>
      </c>
      <c r="E173" s="45">
        <v>16</v>
      </c>
      <c r="F173" s="13">
        <f>SUM(B173:E173)</f>
        <v>89.325</v>
      </c>
    </row>
    <row r="174" spans="1:7" ht="15">
      <c r="A174" s="171"/>
      <c r="B174" s="171"/>
      <c r="C174" s="171"/>
      <c r="D174" s="171"/>
      <c r="E174" s="171"/>
      <c r="F174" s="171"/>
      <c r="G174" s="171"/>
    </row>
    <row r="175" spans="1:6" ht="15">
      <c r="A175" s="172" t="s">
        <v>69</v>
      </c>
      <c r="B175" s="173"/>
      <c r="C175" s="173"/>
      <c r="D175" s="173"/>
      <c r="E175" s="173"/>
      <c r="F175" s="174"/>
    </row>
    <row r="176" spans="1:6" ht="15">
      <c r="A176" s="38" t="s">
        <v>68</v>
      </c>
      <c r="B176" s="38">
        <v>292</v>
      </c>
      <c r="C176" s="47">
        <v>345</v>
      </c>
      <c r="D176" s="45">
        <v>247</v>
      </c>
      <c r="E176" s="38">
        <v>54</v>
      </c>
      <c r="F176" s="45">
        <f>SUM(B176:E176)</f>
        <v>938</v>
      </c>
    </row>
    <row r="177" spans="1:6" ht="15">
      <c r="A177" s="38" t="s">
        <v>66</v>
      </c>
      <c r="B177" s="45">
        <v>20.44</v>
      </c>
      <c r="C177" s="45">
        <v>27.47</v>
      </c>
      <c r="D177" s="45">
        <v>13.440598</v>
      </c>
      <c r="E177" s="45">
        <v>5</v>
      </c>
      <c r="F177" s="13">
        <f>SUM(B177:E177)</f>
        <v>66.35059799999999</v>
      </c>
    </row>
    <row r="178" spans="1:7" ht="15">
      <c r="A178" s="171"/>
      <c r="B178" s="171"/>
      <c r="C178" s="171"/>
      <c r="D178" s="171"/>
      <c r="E178" s="171"/>
      <c r="F178" s="171"/>
      <c r="G178" s="171"/>
    </row>
    <row r="179" spans="1:6" ht="15">
      <c r="A179" s="172" t="s">
        <v>70</v>
      </c>
      <c r="B179" s="173"/>
      <c r="C179" s="173"/>
      <c r="D179" s="173"/>
      <c r="E179" s="173"/>
      <c r="F179" s="174"/>
    </row>
    <row r="180" spans="1:6" ht="15">
      <c r="A180" s="38" t="s">
        <v>68</v>
      </c>
      <c r="B180" s="47">
        <v>359</v>
      </c>
      <c r="C180" s="47">
        <v>10</v>
      </c>
      <c r="D180" s="29">
        <v>0</v>
      </c>
      <c r="E180" s="47">
        <v>0</v>
      </c>
      <c r="F180" s="45">
        <f>SUM(B180:E180)</f>
        <v>369</v>
      </c>
    </row>
    <row r="181" spans="1:6" ht="15">
      <c r="A181" s="38" t="s">
        <v>66</v>
      </c>
      <c r="B181" s="45">
        <v>10.965</v>
      </c>
      <c r="C181" s="45">
        <v>54.573499000000005</v>
      </c>
      <c r="D181" s="29">
        <v>0</v>
      </c>
      <c r="E181" s="13">
        <v>0</v>
      </c>
      <c r="F181" s="13">
        <f>SUM(B181:E181)</f>
        <v>65.538499</v>
      </c>
    </row>
    <row r="182" spans="1:7" ht="15">
      <c r="A182" s="171"/>
      <c r="B182" s="171"/>
      <c r="C182" s="171"/>
      <c r="D182" s="171"/>
      <c r="E182" s="171"/>
      <c r="F182" s="171"/>
      <c r="G182" s="171"/>
    </row>
    <row r="183" spans="1:6" ht="15">
      <c r="A183" s="170" t="s">
        <v>76</v>
      </c>
      <c r="B183" s="170"/>
      <c r="C183" s="170"/>
      <c r="D183" s="170"/>
      <c r="E183" s="170"/>
      <c r="F183" s="170"/>
    </row>
    <row r="184" spans="1:6" ht="15">
      <c r="A184" s="22" t="s">
        <v>77</v>
      </c>
      <c r="B184" s="82">
        <v>3143</v>
      </c>
      <c r="C184" s="78">
        <v>3437</v>
      </c>
      <c r="D184" s="23">
        <v>637</v>
      </c>
      <c r="E184" s="23">
        <f>E168+E172+E176+E180</f>
        <v>1361</v>
      </c>
      <c r="F184" s="23">
        <f>SUM(B184:E184)</f>
        <v>8578</v>
      </c>
    </row>
    <row r="185" spans="1:6" ht="15">
      <c r="A185" s="22" t="s">
        <v>78</v>
      </c>
      <c r="B185" s="82">
        <v>87.33</v>
      </c>
      <c r="C185" s="78">
        <v>139.586459</v>
      </c>
      <c r="D185" s="141">
        <v>22.700598</v>
      </c>
      <c r="E185" s="23">
        <f>E169+E173+E177+E181</f>
        <v>42</v>
      </c>
      <c r="F185" s="26">
        <f>SUM(B185:E185)</f>
        <v>291.617057</v>
      </c>
    </row>
    <row r="186" spans="1:7" ht="15">
      <c r="A186" s="171"/>
      <c r="B186" s="171"/>
      <c r="C186" s="171"/>
      <c r="D186" s="171"/>
      <c r="E186" s="171"/>
      <c r="F186" s="171"/>
      <c r="G186" s="171"/>
    </row>
    <row r="187" spans="1:6" ht="15">
      <c r="A187" s="170" t="s">
        <v>71</v>
      </c>
      <c r="B187" s="170"/>
      <c r="C187" s="170"/>
      <c r="D187" s="170"/>
      <c r="E187" s="170"/>
      <c r="F187" s="170"/>
    </row>
    <row r="188" spans="1:6" ht="15">
      <c r="A188" s="18" t="s">
        <v>92</v>
      </c>
      <c r="B188" s="45">
        <v>894</v>
      </c>
      <c r="C188" s="47">
        <v>7895</v>
      </c>
      <c r="D188" s="45">
        <v>77</v>
      </c>
      <c r="E188" s="51">
        <v>23059</v>
      </c>
      <c r="F188" s="45">
        <f>SUM(B188:E188)</f>
        <v>31925</v>
      </c>
    </row>
    <row r="189" spans="1:6" ht="15">
      <c r="A189" s="18" t="s">
        <v>93</v>
      </c>
      <c r="B189" s="45">
        <v>7.992409</v>
      </c>
      <c r="C189" s="45">
        <v>269.05526</v>
      </c>
      <c r="D189" s="45">
        <v>3.09</v>
      </c>
      <c r="E189" s="51">
        <v>189</v>
      </c>
      <c r="F189" s="13">
        <f>SUM(B189:E189)</f>
        <v>469.13766899999996</v>
      </c>
    </row>
    <row r="190" spans="1:7" ht="15">
      <c r="A190" s="171"/>
      <c r="B190" s="171"/>
      <c r="C190" s="171"/>
      <c r="D190" s="171"/>
      <c r="E190" s="171"/>
      <c r="F190" s="171"/>
      <c r="G190" s="171"/>
    </row>
    <row r="191" spans="1:6" ht="15">
      <c r="A191" s="170" t="s">
        <v>72</v>
      </c>
      <c r="B191" s="170"/>
      <c r="C191" s="170"/>
      <c r="D191" s="170"/>
      <c r="E191" s="170"/>
      <c r="F191" s="170"/>
    </row>
    <row r="192" spans="1:6" ht="15">
      <c r="A192" s="22" t="s">
        <v>94</v>
      </c>
      <c r="B192" s="82">
        <v>8757</v>
      </c>
      <c r="C192" s="78">
        <v>59261</v>
      </c>
      <c r="D192" s="82">
        <v>6549</v>
      </c>
      <c r="E192" s="23">
        <f>E159+E163+E184+E188</f>
        <v>46118</v>
      </c>
      <c r="F192" s="23">
        <f>SUM(B192:E192)</f>
        <v>120685</v>
      </c>
    </row>
    <row r="193" spans="1:6" ht="15">
      <c r="A193" s="22" t="s">
        <v>95</v>
      </c>
      <c r="B193" s="82">
        <v>206.68939799999998</v>
      </c>
      <c r="C193" s="78">
        <v>722.018842</v>
      </c>
      <c r="D193" s="142">
        <v>89.843722</v>
      </c>
      <c r="E193" s="26">
        <f>E160+E164+E185+E189</f>
        <v>378</v>
      </c>
      <c r="F193" s="26">
        <f>SUM(B193:E193)</f>
        <v>1396.551962</v>
      </c>
    </row>
    <row r="194" s="1" customFormat="1" ht="15">
      <c r="F194" s="9"/>
    </row>
    <row r="195" spans="2:6" s="1" customFormat="1" ht="15">
      <c r="B195" s="9"/>
      <c r="F195" s="9"/>
    </row>
    <row r="196" s="1" customFormat="1" ht="15">
      <c r="F196" s="9"/>
    </row>
    <row r="197" spans="1:6" s="1" customFormat="1" ht="15">
      <c r="A197" s="1" t="s">
        <v>108</v>
      </c>
      <c r="B197" s="10"/>
      <c r="F197" s="9"/>
    </row>
  </sheetData>
  <sheetProtection/>
  <mergeCells count="81">
    <mergeCell ref="A187:F187"/>
    <mergeCell ref="A190:G190"/>
    <mergeCell ref="A191:F191"/>
    <mergeCell ref="A175:F175"/>
    <mergeCell ref="A178:G178"/>
    <mergeCell ref="A179:F179"/>
    <mergeCell ref="A182:G182"/>
    <mergeCell ref="A183:F183"/>
    <mergeCell ref="A186:G186"/>
    <mergeCell ref="A165:F165"/>
    <mergeCell ref="A166:F166"/>
    <mergeCell ref="A167:F167"/>
    <mergeCell ref="A170:F170"/>
    <mergeCell ref="A171:F171"/>
    <mergeCell ref="A174:G174"/>
    <mergeCell ref="A153:G153"/>
    <mergeCell ref="A154:F154"/>
    <mergeCell ref="A157:G157"/>
    <mergeCell ref="A158:F158"/>
    <mergeCell ref="A161:G161"/>
    <mergeCell ref="A162:F162"/>
    <mergeCell ref="A143:F143"/>
    <mergeCell ref="A144:F144"/>
    <mergeCell ref="A145:G145"/>
    <mergeCell ref="A146:F146"/>
    <mergeCell ref="A149:G149"/>
    <mergeCell ref="A150:F150"/>
    <mergeCell ref="A134:G134"/>
    <mergeCell ref="A135:F135"/>
    <mergeCell ref="A136:F136"/>
    <mergeCell ref="A139:G139"/>
    <mergeCell ref="A140:F140"/>
    <mergeCell ref="A142:G142"/>
    <mergeCell ref="A123:F123"/>
    <mergeCell ref="A125:F125"/>
    <mergeCell ref="A127:G127"/>
    <mergeCell ref="A128:F128"/>
    <mergeCell ref="A131:G131"/>
    <mergeCell ref="A132:F132"/>
    <mergeCell ref="A105:F105"/>
    <mergeCell ref="A109:F109"/>
    <mergeCell ref="A113:H113"/>
    <mergeCell ref="A114:F114"/>
    <mergeCell ref="A118:F118"/>
    <mergeCell ref="A122:G122"/>
    <mergeCell ref="A79:F79"/>
    <mergeCell ref="A85:F85"/>
    <mergeCell ref="A91:F91"/>
    <mergeCell ref="A97:F97"/>
    <mergeCell ref="A103:G103"/>
    <mergeCell ref="A104:F104"/>
    <mergeCell ref="A53:F53"/>
    <mergeCell ref="A59:F59"/>
    <mergeCell ref="A65:F65"/>
    <mergeCell ref="A71:F71"/>
    <mergeCell ref="A77:G77"/>
    <mergeCell ref="A78:F78"/>
    <mergeCell ref="A45:G45"/>
    <mergeCell ref="A46:F46"/>
    <mergeCell ref="A49:G49"/>
    <mergeCell ref="A50:F50"/>
    <mergeCell ref="A51:G51"/>
    <mergeCell ref="A52:F52"/>
    <mergeCell ref="A32:F32"/>
    <mergeCell ref="A36:G36"/>
    <mergeCell ref="A37:F37"/>
    <mergeCell ref="A38:F38"/>
    <mergeCell ref="A41:G41"/>
    <mergeCell ref="A42:F42"/>
    <mergeCell ref="A17:F17"/>
    <mergeCell ref="A18:F18"/>
    <mergeCell ref="A20:F20"/>
    <mergeCell ref="A28:G28"/>
    <mergeCell ref="A29:F29"/>
    <mergeCell ref="A31:G31"/>
    <mergeCell ref="B2:F2"/>
    <mergeCell ref="A4:F4"/>
    <mergeCell ref="A5:F5"/>
    <mergeCell ref="A9:F9"/>
    <mergeCell ref="A10:F10"/>
    <mergeCell ref="A11:F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7"/>
  <sheetViews>
    <sheetView zoomScale="80" zoomScaleNormal="80" zoomScalePageLayoutView="0" workbookViewId="0" topLeftCell="A1">
      <selection activeCell="F185" sqref="F18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106</v>
      </c>
      <c r="B1" s="1"/>
      <c r="C1" s="1"/>
      <c r="D1" s="1"/>
      <c r="E1" s="1"/>
      <c r="F1" s="1"/>
    </row>
    <row r="2" spans="2:7" ht="21">
      <c r="B2" s="1"/>
      <c r="C2" s="194" t="s">
        <v>3</v>
      </c>
      <c r="D2" s="195"/>
      <c r="E2" s="195"/>
      <c r="F2" s="195"/>
      <c r="G2" s="196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110</v>
      </c>
      <c r="G3" s="19" t="s">
        <v>96</v>
      </c>
    </row>
    <row r="4" spans="2:7" ht="21">
      <c r="B4" s="179" t="s">
        <v>79</v>
      </c>
      <c r="C4" s="180"/>
      <c r="D4" s="180"/>
      <c r="E4" s="180"/>
      <c r="F4" s="180"/>
      <c r="G4" s="181"/>
    </row>
    <row r="5" spans="2:7" ht="15">
      <c r="B5" s="175" t="s">
        <v>10</v>
      </c>
      <c r="C5" s="176"/>
      <c r="D5" s="176"/>
      <c r="E5" s="176"/>
      <c r="F5" s="176"/>
      <c r="G5" s="177"/>
    </row>
    <row r="6" spans="2:7" ht="15">
      <c r="B6" s="6" t="s">
        <v>4</v>
      </c>
      <c r="C6" s="16">
        <v>56669</v>
      </c>
      <c r="D6" s="16">
        <v>8446</v>
      </c>
      <c r="E6" s="16">
        <v>10250</v>
      </c>
      <c r="F6" s="16">
        <v>10735</v>
      </c>
      <c r="G6" s="16">
        <f>+F6+E6+D6+C6</f>
        <v>86100</v>
      </c>
    </row>
    <row r="7" spans="2:7" ht="15">
      <c r="B7" s="38" t="s">
        <v>5</v>
      </c>
      <c r="C7" s="16">
        <v>322</v>
      </c>
      <c r="D7" s="16">
        <v>226</v>
      </c>
      <c r="E7" s="16">
        <v>11</v>
      </c>
      <c r="F7" s="16">
        <v>120</v>
      </c>
      <c r="G7" s="16">
        <f>+F7+E7+D7+C7</f>
        <v>679</v>
      </c>
    </row>
    <row r="8" spans="2:7" ht="15">
      <c r="B8" s="22" t="s">
        <v>6</v>
      </c>
      <c r="C8" s="31">
        <v>56991</v>
      </c>
      <c r="D8" s="31">
        <v>8672</v>
      </c>
      <c r="E8" s="31">
        <v>10261</v>
      </c>
      <c r="F8" s="31">
        <v>10855</v>
      </c>
      <c r="G8" s="31">
        <f>+F8+E8+D8+C8</f>
        <v>86779</v>
      </c>
    </row>
    <row r="9" spans="2:7" ht="15">
      <c r="B9" s="171"/>
      <c r="C9" s="171"/>
      <c r="D9" s="171"/>
      <c r="E9" s="171"/>
      <c r="F9" s="171"/>
      <c r="G9" s="171"/>
    </row>
    <row r="10" spans="2:7" ht="15">
      <c r="B10" s="175" t="s">
        <v>11</v>
      </c>
      <c r="C10" s="176"/>
      <c r="D10" s="176"/>
      <c r="E10" s="176"/>
      <c r="F10" s="176"/>
      <c r="G10" s="177"/>
    </row>
    <row r="11" spans="2:7" ht="15">
      <c r="B11" s="172" t="s">
        <v>32</v>
      </c>
      <c r="C11" s="173"/>
      <c r="D11" s="173"/>
      <c r="E11" s="173"/>
      <c r="F11" s="173"/>
      <c r="G11" s="174"/>
    </row>
    <row r="12" spans="2:7" ht="15">
      <c r="B12" s="20" t="s">
        <v>9</v>
      </c>
      <c r="C12" s="16">
        <v>1001505</v>
      </c>
      <c r="D12" s="16">
        <v>153870</v>
      </c>
      <c r="E12" s="137">
        <v>59060</v>
      </c>
      <c r="F12" s="21">
        <v>0</v>
      </c>
      <c r="G12" s="21">
        <f>SUM(C12:F12)</f>
        <v>1214435</v>
      </c>
    </row>
    <row r="13" spans="2:7" ht="15">
      <c r="B13" s="20" t="s">
        <v>8</v>
      </c>
      <c r="C13" s="16">
        <v>2221428</v>
      </c>
      <c r="D13" s="16">
        <v>503758</v>
      </c>
      <c r="E13" s="137">
        <v>233526</v>
      </c>
      <c r="F13" s="21">
        <v>0</v>
      </c>
      <c r="G13" s="21">
        <f>SUM(C13:F13)</f>
        <v>2958712</v>
      </c>
    </row>
    <row r="14" spans="2:7" ht="15">
      <c r="B14" s="22" t="s">
        <v>7</v>
      </c>
      <c r="C14" s="23">
        <v>3222933</v>
      </c>
      <c r="D14" s="23">
        <v>939372</v>
      </c>
      <c r="E14" s="23">
        <v>292586</v>
      </c>
      <c r="F14" s="23">
        <v>350257</v>
      </c>
      <c r="G14" s="23">
        <f>SUM(C14:F14)</f>
        <v>4805148</v>
      </c>
    </row>
    <row r="15" spans="2:7" ht="15">
      <c r="B15" s="22" t="s">
        <v>89</v>
      </c>
      <c r="C15" s="23">
        <v>435185</v>
      </c>
      <c r="D15" s="23">
        <v>131287</v>
      </c>
      <c r="E15" s="23">
        <v>2735</v>
      </c>
      <c r="F15" s="23">
        <v>77043</v>
      </c>
      <c r="G15" s="23">
        <f>SUM(C15:F15)</f>
        <v>646250</v>
      </c>
    </row>
    <row r="16" spans="2:7" ht="15">
      <c r="B16" s="22" t="s">
        <v>33</v>
      </c>
      <c r="C16" s="23">
        <v>3658118</v>
      </c>
      <c r="D16" s="23">
        <v>1070659</v>
      </c>
      <c r="E16" s="23">
        <v>295321</v>
      </c>
      <c r="F16" s="23">
        <v>427300</v>
      </c>
      <c r="G16" s="23">
        <f>SUM(C16:F16)</f>
        <v>5451398</v>
      </c>
    </row>
    <row r="17" spans="2:7" ht="15">
      <c r="B17" s="171"/>
      <c r="C17" s="171"/>
      <c r="D17" s="171"/>
      <c r="E17" s="171"/>
      <c r="F17" s="171"/>
      <c r="G17" s="171"/>
    </row>
    <row r="18" spans="2:7" ht="15">
      <c r="B18" s="172" t="s">
        <v>86</v>
      </c>
      <c r="C18" s="173"/>
      <c r="D18" s="173"/>
      <c r="E18" s="173"/>
      <c r="F18" s="173"/>
      <c r="G18" s="174"/>
    </row>
    <row r="19" spans="2:7" ht="15">
      <c r="B19" s="18" t="s">
        <v>34</v>
      </c>
      <c r="C19" s="45">
        <v>3949</v>
      </c>
      <c r="D19" s="45">
        <v>2603</v>
      </c>
      <c r="E19" s="29">
        <v>0</v>
      </c>
      <c r="F19" s="29">
        <v>0</v>
      </c>
      <c r="G19" s="29">
        <f>SUM(C19:F19)</f>
        <v>6552</v>
      </c>
    </row>
    <row r="20" spans="2:7" ht="15">
      <c r="B20" s="193"/>
      <c r="C20" s="193"/>
      <c r="D20" s="193"/>
      <c r="E20" s="193"/>
      <c r="F20" s="193"/>
      <c r="G20" s="193"/>
    </row>
    <row r="21" spans="2:7" ht="15">
      <c r="B21" s="22" t="s">
        <v>35</v>
      </c>
      <c r="C21" s="23">
        <v>3662067</v>
      </c>
      <c r="D21" s="23">
        <v>1073262</v>
      </c>
      <c r="E21" s="23">
        <v>295321</v>
      </c>
      <c r="F21" s="23">
        <v>427300</v>
      </c>
      <c r="G21" s="23">
        <f>SUM(C21:F21)</f>
        <v>5457950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97</v>
      </c>
      <c r="C23" s="11"/>
      <c r="D23" s="11"/>
      <c r="E23" s="11"/>
      <c r="F23" s="11"/>
      <c r="G23" s="12"/>
    </row>
    <row r="24" spans="2:7" ht="15">
      <c r="B24" s="22" t="s">
        <v>98</v>
      </c>
      <c r="C24" s="23">
        <v>425137</v>
      </c>
      <c r="D24" s="23">
        <v>242104</v>
      </c>
      <c r="E24" s="132">
        <v>136741</v>
      </c>
      <c r="F24" s="23">
        <v>648146</v>
      </c>
      <c r="G24" s="23">
        <f>SUM(C24:F24)</f>
        <v>1452128</v>
      </c>
    </row>
    <row r="25" spans="2:6" ht="15">
      <c r="B25" s="1"/>
      <c r="C25" s="1"/>
      <c r="D25" s="1"/>
      <c r="E25" s="1"/>
      <c r="F25" s="1"/>
    </row>
    <row r="26" spans="2:7" ht="15">
      <c r="B26" s="28" t="s">
        <v>99</v>
      </c>
      <c r="C26" s="11"/>
      <c r="D26" s="11"/>
      <c r="E26" s="11"/>
      <c r="F26" s="11"/>
      <c r="G26" s="12"/>
    </row>
    <row r="27" spans="2:7" ht="15">
      <c r="B27" s="22" t="s">
        <v>100</v>
      </c>
      <c r="C27" s="23">
        <v>4087204</v>
      </c>
      <c r="D27" s="23">
        <v>1315366</v>
      </c>
      <c r="E27" s="23">
        <v>432062</v>
      </c>
      <c r="F27" s="23">
        <v>1075446</v>
      </c>
      <c r="G27" s="23">
        <f>SUM(C27:F27)</f>
        <v>6910078</v>
      </c>
    </row>
    <row r="28" spans="2:8" ht="15">
      <c r="B28" s="171"/>
      <c r="C28" s="171"/>
      <c r="D28" s="171"/>
      <c r="E28" s="171"/>
      <c r="F28" s="171"/>
      <c r="G28" s="171"/>
      <c r="H28" s="171"/>
    </row>
    <row r="29" spans="2:7" ht="15">
      <c r="B29" s="175" t="s">
        <v>12</v>
      </c>
      <c r="C29" s="176"/>
      <c r="D29" s="176"/>
      <c r="E29" s="176"/>
      <c r="F29" s="176"/>
      <c r="G29" s="177"/>
    </row>
    <row r="30" spans="2:7" ht="15">
      <c r="B30" s="38" t="s">
        <v>13</v>
      </c>
      <c r="C30" s="47">
        <v>1326323</v>
      </c>
      <c r="D30" s="47">
        <v>236970</v>
      </c>
      <c r="E30" s="48">
        <v>112282</v>
      </c>
      <c r="F30" s="47">
        <v>221985</v>
      </c>
      <c r="G30" s="47">
        <f>SUM(C30:F30)</f>
        <v>1897560</v>
      </c>
    </row>
    <row r="31" spans="2:8" ht="15">
      <c r="B31" s="171"/>
      <c r="C31" s="171"/>
      <c r="D31" s="171"/>
      <c r="E31" s="171"/>
      <c r="F31" s="171"/>
      <c r="G31" s="171"/>
      <c r="H31" s="171"/>
    </row>
    <row r="32" spans="2:7" ht="15">
      <c r="B32" s="175" t="s">
        <v>83</v>
      </c>
      <c r="C32" s="176"/>
      <c r="D32" s="176"/>
      <c r="E32" s="176"/>
      <c r="F32" s="176"/>
      <c r="G32" s="177"/>
    </row>
    <row r="33" spans="2:7" ht="15">
      <c r="B33" s="38" t="s">
        <v>101</v>
      </c>
      <c r="C33" s="16">
        <v>2724061218011</v>
      </c>
      <c r="D33" s="47">
        <v>472646414976</v>
      </c>
      <c r="E33" s="138">
        <v>202733919302</v>
      </c>
      <c r="F33" s="47">
        <v>249420342685</v>
      </c>
      <c r="G33" s="47">
        <f>SUM(C33:F33)</f>
        <v>3648861894974</v>
      </c>
    </row>
    <row r="34" spans="2:7" ht="15">
      <c r="B34" s="38" t="s">
        <v>102</v>
      </c>
      <c r="C34" s="16">
        <v>116726573082</v>
      </c>
      <c r="D34" s="47">
        <f>186532.2591629*D24</f>
        <v>45160206072.37474</v>
      </c>
      <c r="E34" s="138">
        <v>24739029200</v>
      </c>
      <c r="F34" s="47">
        <v>90420103608</v>
      </c>
      <c r="G34" s="47">
        <f>SUM(C34:F34)</f>
        <v>277045911962.37476</v>
      </c>
    </row>
    <row r="35" spans="2:7" ht="15">
      <c r="B35" s="22" t="s">
        <v>103</v>
      </c>
      <c r="C35" s="23">
        <v>2840787791093</v>
      </c>
      <c r="D35" s="23">
        <v>472646601508.25916</v>
      </c>
      <c r="E35" s="23">
        <v>227472948502</v>
      </c>
      <c r="F35" s="23">
        <v>339840446293</v>
      </c>
      <c r="G35" s="23">
        <f>SUM(C35:F35)</f>
        <v>3880747787396.2593</v>
      </c>
    </row>
    <row r="36" spans="2:8" ht="15">
      <c r="B36" s="171"/>
      <c r="C36" s="171"/>
      <c r="D36" s="171"/>
      <c r="E36" s="171"/>
      <c r="F36" s="171"/>
      <c r="G36" s="171"/>
      <c r="H36" s="171"/>
    </row>
    <row r="37" spans="2:7" ht="21">
      <c r="B37" s="179" t="s">
        <v>80</v>
      </c>
      <c r="C37" s="180"/>
      <c r="D37" s="180"/>
      <c r="E37" s="180"/>
      <c r="F37" s="180"/>
      <c r="G37" s="181"/>
    </row>
    <row r="38" spans="2:7" ht="15">
      <c r="B38" s="175" t="s">
        <v>14</v>
      </c>
      <c r="C38" s="176"/>
      <c r="D38" s="176"/>
      <c r="E38" s="176"/>
      <c r="F38" s="176"/>
      <c r="G38" s="177"/>
    </row>
    <row r="39" spans="2:9" ht="15">
      <c r="B39" s="38" t="s">
        <v>15</v>
      </c>
      <c r="C39" s="45">
        <v>311311</v>
      </c>
      <c r="D39" s="45">
        <v>147657</v>
      </c>
      <c r="E39" s="48">
        <v>51587</v>
      </c>
      <c r="F39" s="45">
        <v>62886</v>
      </c>
      <c r="G39" s="45">
        <f>SUM(C39:F39)</f>
        <v>573441</v>
      </c>
      <c r="H39" s="9"/>
      <c r="I39" s="9"/>
    </row>
    <row r="40" spans="2:9" ht="15">
      <c r="B40" s="38" t="s">
        <v>16</v>
      </c>
      <c r="C40" s="45">
        <v>1821.775141</v>
      </c>
      <c r="D40" s="43">
        <v>716.532401</v>
      </c>
      <c r="E40" s="48">
        <v>289</v>
      </c>
      <c r="F40" s="13">
        <v>321.71</v>
      </c>
      <c r="G40" s="13">
        <f>SUM(C40:F40)</f>
        <v>3149.017542</v>
      </c>
      <c r="H40" s="9"/>
      <c r="I40" s="9"/>
    </row>
    <row r="41" spans="1:9" ht="15">
      <c r="A41" s="4"/>
      <c r="B41" s="171"/>
      <c r="C41" s="171"/>
      <c r="D41" s="171"/>
      <c r="E41" s="171"/>
      <c r="F41" s="171"/>
      <c r="G41" s="171"/>
      <c r="H41" s="171"/>
      <c r="I41" s="9"/>
    </row>
    <row r="42" spans="2:9" ht="15">
      <c r="B42" s="170" t="s">
        <v>17</v>
      </c>
      <c r="C42" s="170"/>
      <c r="D42" s="170"/>
      <c r="E42" s="170"/>
      <c r="F42" s="170"/>
      <c r="G42" s="170"/>
      <c r="I42" s="9"/>
    </row>
    <row r="43" spans="2:9" ht="15">
      <c r="B43" s="38" t="s">
        <v>18</v>
      </c>
      <c r="C43" s="45">
        <v>97</v>
      </c>
      <c r="D43" s="45">
        <v>47</v>
      </c>
      <c r="E43" s="18">
        <v>32</v>
      </c>
      <c r="F43" s="45">
        <v>16</v>
      </c>
      <c r="G43" s="45">
        <f>SUM(C43:F43)</f>
        <v>192</v>
      </c>
      <c r="H43" s="9"/>
      <c r="I43" s="9"/>
    </row>
    <row r="44" spans="2:9" ht="15">
      <c r="B44" s="38" t="s">
        <v>19</v>
      </c>
      <c r="C44" s="13">
        <v>1.114009</v>
      </c>
      <c r="D44" s="136">
        <v>0.46256</v>
      </c>
      <c r="E44" s="136">
        <v>0.4</v>
      </c>
      <c r="F44" s="45">
        <v>0.188794</v>
      </c>
      <c r="G44" s="13">
        <f>SUM(C44:F44)</f>
        <v>2.165363</v>
      </c>
      <c r="H44" s="9"/>
      <c r="I44" s="9"/>
    </row>
    <row r="45" spans="1:9" ht="15">
      <c r="A45" s="4"/>
      <c r="B45" s="171"/>
      <c r="C45" s="171"/>
      <c r="D45" s="171"/>
      <c r="E45" s="171"/>
      <c r="F45" s="171"/>
      <c r="G45" s="171"/>
      <c r="H45" s="171"/>
      <c r="I45" s="9"/>
    </row>
    <row r="46" spans="2:9" ht="15">
      <c r="B46" s="170" t="s">
        <v>20</v>
      </c>
      <c r="C46" s="170"/>
      <c r="D46" s="170"/>
      <c r="E46" s="170"/>
      <c r="F46" s="170"/>
      <c r="G46" s="170"/>
      <c r="I46" s="9"/>
    </row>
    <row r="47" spans="2:9" ht="15">
      <c r="B47" s="38" t="s">
        <v>21</v>
      </c>
      <c r="C47" s="47">
        <v>106137</v>
      </c>
      <c r="D47" s="47">
        <v>58719</v>
      </c>
      <c r="E47" s="138">
        <v>11011</v>
      </c>
      <c r="F47" s="47">
        <v>38199</v>
      </c>
      <c r="G47" s="47">
        <f>SUM(C47:F47)</f>
        <v>214066</v>
      </c>
      <c r="H47" s="9"/>
      <c r="I47" s="9"/>
    </row>
    <row r="48" spans="2:9" ht="15">
      <c r="B48" s="38" t="s">
        <v>22</v>
      </c>
      <c r="C48" s="45">
        <v>47610.564246</v>
      </c>
      <c r="D48" s="45">
        <v>14317.211781</v>
      </c>
      <c r="E48" s="48">
        <v>5082.17914</v>
      </c>
      <c r="F48" s="45">
        <v>4259</v>
      </c>
      <c r="G48" s="13">
        <f>SUM(C48:F48)</f>
        <v>71268.95516700001</v>
      </c>
      <c r="H48" s="9"/>
      <c r="I48" s="9"/>
    </row>
    <row r="49" spans="1:8" ht="15">
      <c r="A49" s="4"/>
      <c r="B49" s="171"/>
      <c r="C49" s="171"/>
      <c r="D49" s="171"/>
      <c r="E49" s="171"/>
      <c r="F49" s="171"/>
      <c r="G49" s="171"/>
      <c r="H49" s="171"/>
    </row>
    <row r="50" spans="2:7" ht="21">
      <c r="B50" s="179" t="s">
        <v>81</v>
      </c>
      <c r="C50" s="180"/>
      <c r="D50" s="180"/>
      <c r="E50" s="180"/>
      <c r="F50" s="180"/>
      <c r="G50" s="181"/>
    </row>
    <row r="51" spans="1:8" ht="15">
      <c r="A51" s="4"/>
      <c r="B51" s="192"/>
      <c r="C51" s="192"/>
      <c r="D51" s="192"/>
      <c r="E51" s="192"/>
      <c r="F51" s="192"/>
      <c r="G51" s="192"/>
      <c r="H51" s="192"/>
    </row>
    <row r="52" spans="2:7" ht="15">
      <c r="B52" s="170" t="s">
        <v>91</v>
      </c>
      <c r="C52" s="170"/>
      <c r="D52" s="170"/>
      <c r="E52" s="170"/>
      <c r="F52" s="170"/>
      <c r="G52" s="170"/>
    </row>
    <row r="53" spans="2:7" ht="15">
      <c r="B53" s="185" t="s">
        <v>23</v>
      </c>
      <c r="C53" s="185"/>
      <c r="D53" s="185"/>
      <c r="E53" s="185"/>
      <c r="F53" s="185"/>
      <c r="G53" s="185"/>
    </row>
    <row r="54" spans="2:7" ht="15">
      <c r="B54" s="38" t="s">
        <v>24</v>
      </c>
      <c r="C54" s="16">
        <v>135370</v>
      </c>
      <c r="D54" s="47">
        <v>6252</v>
      </c>
      <c r="E54" s="47">
        <v>2537</v>
      </c>
      <c r="F54" s="47">
        <v>3318</v>
      </c>
      <c r="G54" s="47">
        <f aca="true" t="shared" si="0" ref="G54:G70">SUM(C54:F54)</f>
        <v>147477</v>
      </c>
    </row>
    <row r="55" spans="2:7" ht="15">
      <c r="B55" s="38" t="s">
        <v>25</v>
      </c>
      <c r="C55" s="16">
        <v>51307.861103</v>
      </c>
      <c r="D55" s="47">
        <v>12285.202779</v>
      </c>
      <c r="E55" s="47">
        <v>4826</v>
      </c>
      <c r="F55" s="47">
        <v>7125</v>
      </c>
      <c r="G55" s="47">
        <f t="shared" si="0"/>
        <v>75544.063882</v>
      </c>
    </row>
    <row r="56" spans="2:7" ht="15">
      <c r="B56" s="38" t="s">
        <v>26</v>
      </c>
      <c r="C56" s="16">
        <v>8.502009307823</v>
      </c>
      <c r="D56" s="47">
        <v>41.358594526666224</v>
      </c>
      <c r="E56" s="47">
        <v>28</v>
      </c>
      <c r="F56" s="47">
        <v>31</v>
      </c>
      <c r="G56" s="47">
        <f>AVERAGE(C56:F56)</f>
        <v>27.215150958622306</v>
      </c>
    </row>
    <row r="57" spans="2:7" ht="15">
      <c r="B57" s="38" t="s">
        <v>27</v>
      </c>
      <c r="C57" s="16">
        <v>757940</v>
      </c>
      <c r="D57" s="47">
        <v>192287</v>
      </c>
      <c r="E57" s="47">
        <v>63577</v>
      </c>
      <c r="F57" s="47">
        <v>94236</v>
      </c>
      <c r="G57" s="47">
        <f t="shared" si="0"/>
        <v>1108040</v>
      </c>
    </row>
    <row r="58" spans="2:7" ht="15">
      <c r="B58" s="38" t="s">
        <v>107</v>
      </c>
      <c r="C58" s="16">
        <v>1405415.419858</v>
      </c>
      <c r="D58" s="45">
        <v>323009</v>
      </c>
      <c r="E58" s="47">
        <v>93982</v>
      </c>
      <c r="F58" s="47">
        <v>164336</v>
      </c>
      <c r="G58" s="13">
        <f t="shared" si="0"/>
        <v>1986742.419858</v>
      </c>
    </row>
    <row r="59" spans="2:7" ht="15">
      <c r="B59" s="178" t="s">
        <v>28</v>
      </c>
      <c r="C59" s="178"/>
      <c r="D59" s="178"/>
      <c r="E59" s="178"/>
      <c r="F59" s="178"/>
      <c r="G59" s="178"/>
    </row>
    <row r="60" spans="2:7" ht="15">
      <c r="B60" s="38" t="s">
        <v>24</v>
      </c>
      <c r="C60" s="24">
        <v>0</v>
      </c>
      <c r="D60" s="18">
        <v>0</v>
      </c>
      <c r="E60" s="24">
        <v>0</v>
      </c>
      <c r="F60" s="24">
        <v>0</v>
      </c>
      <c r="G60" s="47">
        <f t="shared" si="0"/>
        <v>0</v>
      </c>
    </row>
    <row r="61" spans="2:7" ht="15">
      <c r="B61" s="38" t="s">
        <v>25</v>
      </c>
      <c r="C61" s="24">
        <v>0</v>
      </c>
      <c r="D61" s="30">
        <v>0</v>
      </c>
      <c r="E61" s="24">
        <v>0</v>
      </c>
      <c r="F61" s="24">
        <v>0</v>
      </c>
      <c r="G61" s="24">
        <v>0</v>
      </c>
    </row>
    <row r="62" spans="2:7" ht="15">
      <c r="B62" s="38" t="s">
        <v>26</v>
      </c>
      <c r="C62" s="24">
        <v>0</v>
      </c>
      <c r="D62" s="30">
        <v>0</v>
      </c>
      <c r="E62" s="24">
        <v>0</v>
      </c>
      <c r="F62" s="24">
        <v>0</v>
      </c>
      <c r="G62" s="24">
        <v>0</v>
      </c>
    </row>
    <row r="63" spans="2:7" ht="15">
      <c r="B63" s="38" t="s">
        <v>27</v>
      </c>
      <c r="C63" s="24">
        <v>0</v>
      </c>
      <c r="D63" s="45">
        <v>0</v>
      </c>
      <c r="E63" s="24">
        <v>0</v>
      </c>
      <c r="F63" s="24">
        <v>0</v>
      </c>
      <c r="G63" s="47">
        <f t="shared" si="0"/>
        <v>0</v>
      </c>
    </row>
    <row r="64" spans="2:7" ht="15">
      <c r="B64" s="38" t="s">
        <v>107</v>
      </c>
      <c r="C64" s="24">
        <v>0</v>
      </c>
      <c r="D64" s="45">
        <v>0</v>
      </c>
      <c r="E64" s="24">
        <v>0</v>
      </c>
      <c r="F64" s="24">
        <v>0</v>
      </c>
      <c r="G64" s="46">
        <f t="shared" si="0"/>
        <v>0</v>
      </c>
    </row>
    <row r="65" spans="2:7" ht="15">
      <c r="B65" s="185" t="s">
        <v>30</v>
      </c>
      <c r="C65" s="185"/>
      <c r="D65" s="185"/>
      <c r="E65" s="185"/>
      <c r="F65" s="185"/>
      <c r="G65" s="185"/>
    </row>
    <row r="66" spans="2:7" ht="15">
      <c r="B66" s="38" t="s">
        <v>24</v>
      </c>
      <c r="C66" s="16">
        <v>7404</v>
      </c>
      <c r="D66" s="45">
        <v>3834</v>
      </c>
      <c r="E66" s="45">
        <v>3124</v>
      </c>
      <c r="F66" s="45">
        <v>11664</v>
      </c>
      <c r="G66" s="45">
        <f t="shared" si="0"/>
        <v>26026</v>
      </c>
    </row>
    <row r="67" spans="2:7" ht="15">
      <c r="B67" s="38" t="s">
        <v>25</v>
      </c>
      <c r="C67" s="16">
        <v>3165.785039</v>
      </c>
      <c r="D67" s="45">
        <v>4452.748686</v>
      </c>
      <c r="E67" s="45">
        <v>3597</v>
      </c>
      <c r="F67" s="45">
        <v>10383</v>
      </c>
      <c r="G67" s="45">
        <f t="shared" si="0"/>
        <v>21598.533725</v>
      </c>
    </row>
    <row r="68" spans="2:7" ht="15">
      <c r="B68" s="38" t="s">
        <v>26</v>
      </c>
      <c r="C68" s="16">
        <v>29.865207995678</v>
      </c>
      <c r="D68" s="45">
        <v>53.91524487175741</v>
      </c>
      <c r="E68" s="45">
        <v>44</v>
      </c>
      <c r="F68" s="45">
        <v>42</v>
      </c>
      <c r="G68" s="45">
        <f>AVERAGE(C68:F68)</f>
        <v>42.44511321685885</v>
      </c>
    </row>
    <row r="69" spans="2:7" ht="15">
      <c r="B69" s="38" t="s">
        <v>27</v>
      </c>
      <c r="C69" s="16">
        <v>137297</v>
      </c>
      <c r="D69" s="45">
        <v>104699</v>
      </c>
      <c r="E69" s="45">
        <v>58916</v>
      </c>
      <c r="F69" s="45">
        <v>284570</v>
      </c>
      <c r="G69" s="45">
        <f t="shared" si="0"/>
        <v>585482</v>
      </c>
    </row>
    <row r="70" spans="2:7" ht="15">
      <c r="B70" s="38" t="s">
        <v>107</v>
      </c>
      <c r="C70" s="16">
        <v>100241.205424</v>
      </c>
      <c r="D70" s="47">
        <v>80747</v>
      </c>
      <c r="E70" s="45">
        <v>42207</v>
      </c>
      <c r="F70" s="45">
        <v>170813</v>
      </c>
      <c r="G70" s="46">
        <f t="shared" si="0"/>
        <v>394008.205424</v>
      </c>
    </row>
    <row r="71" spans="2:7" ht="15">
      <c r="B71" s="189" t="s">
        <v>31</v>
      </c>
      <c r="C71" s="190"/>
      <c r="D71" s="190"/>
      <c r="E71" s="190"/>
      <c r="F71" s="190"/>
      <c r="G71" s="191"/>
    </row>
    <row r="72" spans="2:7" ht="15">
      <c r="B72" s="22" t="s">
        <v>24</v>
      </c>
      <c r="C72" s="23">
        <v>142774</v>
      </c>
      <c r="D72" s="23">
        <v>10086</v>
      </c>
      <c r="E72" s="23">
        <v>5661</v>
      </c>
      <c r="F72" s="23">
        <v>14982</v>
      </c>
      <c r="G72" s="23">
        <f>SUM(C72:F72)</f>
        <v>173503</v>
      </c>
    </row>
    <row r="73" spans="2:7" ht="15">
      <c r="B73" s="22" t="s">
        <v>25</v>
      </c>
      <c r="C73" s="23">
        <v>54473.646142000005</v>
      </c>
      <c r="D73" s="23">
        <v>16737.951465</v>
      </c>
      <c r="E73" s="23">
        <v>8423</v>
      </c>
      <c r="F73" s="23">
        <v>17508</v>
      </c>
      <c r="G73" s="26">
        <f>SUM(C73:F73)</f>
        <v>97142.597607</v>
      </c>
    </row>
    <row r="74" spans="2:7" ht="15">
      <c r="B74" s="22" t="s">
        <v>26</v>
      </c>
      <c r="C74" s="23">
        <v>19.1836086517505</v>
      </c>
      <c r="D74" s="23">
        <v>31.75794646614121</v>
      </c>
      <c r="E74" s="23">
        <v>37</v>
      </c>
      <c r="F74" s="23">
        <v>36.5</v>
      </c>
      <c r="G74" s="23">
        <f>AVERAGE(C74:F74)</f>
        <v>31.110388779472927</v>
      </c>
    </row>
    <row r="75" spans="2:7" ht="15">
      <c r="B75" s="22" t="s">
        <v>27</v>
      </c>
      <c r="C75" s="23">
        <v>895237</v>
      </c>
      <c r="D75" s="23">
        <v>296986</v>
      </c>
      <c r="E75" s="23">
        <v>122493</v>
      </c>
      <c r="F75" s="23">
        <v>378806</v>
      </c>
      <c r="G75" s="23">
        <f>SUM(C75:F75)</f>
        <v>1693522</v>
      </c>
    </row>
    <row r="76" spans="2:7" ht="15">
      <c r="B76" s="22" t="s">
        <v>107</v>
      </c>
      <c r="C76" s="23">
        <v>1505656.625282</v>
      </c>
      <c r="D76" s="23">
        <v>403756</v>
      </c>
      <c r="E76" s="23">
        <v>136189</v>
      </c>
      <c r="F76" s="23">
        <v>335149</v>
      </c>
      <c r="G76" s="26">
        <f>SUM(C76:F76)</f>
        <v>2380750.625282</v>
      </c>
    </row>
    <row r="77" spans="1:8" ht="15">
      <c r="A77" s="4"/>
      <c r="B77" s="171"/>
      <c r="C77" s="171"/>
      <c r="D77" s="171"/>
      <c r="E77" s="171"/>
      <c r="F77" s="171"/>
      <c r="G77" s="171"/>
      <c r="H77" s="171"/>
    </row>
    <row r="78" spans="2:7" ht="15">
      <c r="B78" s="175" t="s">
        <v>29</v>
      </c>
      <c r="C78" s="176"/>
      <c r="D78" s="176"/>
      <c r="E78" s="176"/>
      <c r="F78" s="176"/>
      <c r="G78" s="177"/>
    </row>
    <row r="79" spans="2:7" ht="15">
      <c r="B79" s="186" t="s">
        <v>23</v>
      </c>
      <c r="C79" s="187"/>
      <c r="D79" s="187"/>
      <c r="E79" s="187"/>
      <c r="F79" s="187"/>
      <c r="G79" s="188"/>
    </row>
    <row r="80" spans="2:7" ht="15">
      <c r="B80" s="38" t="s">
        <v>24</v>
      </c>
      <c r="C80" s="24">
        <v>1</v>
      </c>
      <c r="D80" s="24">
        <v>0</v>
      </c>
      <c r="E80" s="24">
        <v>0</v>
      </c>
      <c r="F80" s="24">
        <v>0</v>
      </c>
      <c r="G80" s="24">
        <f>SUM(C80:F80)</f>
        <v>1</v>
      </c>
    </row>
    <row r="81" spans="2:7" ht="15">
      <c r="B81" s="38" t="s">
        <v>25</v>
      </c>
      <c r="C81" s="134">
        <v>20.200221</v>
      </c>
      <c r="D81" s="30">
        <v>0</v>
      </c>
      <c r="E81" s="24">
        <v>0</v>
      </c>
      <c r="F81" s="30">
        <v>0</v>
      </c>
      <c r="G81" s="30">
        <f>SUM(C81:F81)</f>
        <v>20.200221</v>
      </c>
    </row>
    <row r="82" spans="2:7" ht="15">
      <c r="B82" s="38" t="s">
        <v>26</v>
      </c>
      <c r="C82" s="30">
        <v>192</v>
      </c>
      <c r="D82" s="24">
        <v>0</v>
      </c>
      <c r="E82" s="24">
        <v>0</v>
      </c>
      <c r="F82" s="30">
        <v>0</v>
      </c>
      <c r="G82" s="30">
        <f>AVERAGE(C82:F82)</f>
        <v>48</v>
      </c>
    </row>
    <row r="83" spans="2:7" ht="15">
      <c r="B83" s="38" t="s">
        <v>27</v>
      </c>
      <c r="C83" s="24">
        <v>1139</v>
      </c>
      <c r="D83" s="24">
        <v>143</v>
      </c>
      <c r="E83" s="134">
        <v>7</v>
      </c>
      <c r="F83" s="30">
        <v>122</v>
      </c>
      <c r="G83" s="30">
        <f>SUM(C83:F83)</f>
        <v>1411</v>
      </c>
    </row>
    <row r="84" spans="2:7" ht="15">
      <c r="B84" s="38" t="s">
        <v>107</v>
      </c>
      <c r="C84" s="16">
        <v>22640.07409</v>
      </c>
      <c r="D84" s="43">
        <v>1665</v>
      </c>
      <c r="E84" s="134">
        <v>87</v>
      </c>
      <c r="F84" s="45">
        <v>2126</v>
      </c>
      <c r="G84" s="13">
        <f>SUM(C84:F84)</f>
        <v>26518.07409</v>
      </c>
    </row>
    <row r="85" spans="2:7" ht="15">
      <c r="B85" s="186" t="s">
        <v>28</v>
      </c>
      <c r="C85" s="187"/>
      <c r="D85" s="187"/>
      <c r="E85" s="187"/>
      <c r="F85" s="187"/>
      <c r="G85" s="188"/>
    </row>
    <row r="86" spans="2:7" ht="15">
      <c r="B86" s="38" t="s">
        <v>24</v>
      </c>
      <c r="C86" s="24">
        <v>0</v>
      </c>
      <c r="D86" s="24">
        <v>0</v>
      </c>
      <c r="E86" s="24">
        <v>0</v>
      </c>
      <c r="F86" s="30">
        <v>0</v>
      </c>
      <c r="G86" s="45">
        <f>SUM(C86:F86)</f>
        <v>0</v>
      </c>
    </row>
    <row r="87" spans="2:7" ht="15">
      <c r="B87" s="38" t="s">
        <v>25</v>
      </c>
      <c r="C87" s="24">
        <v>0</v>
      </c>
      <c r="D87" s="24">
        <v>0</v>
      </c>
      <c r="E87" s="24">
        <v>0</v>
      </c>
      <c r="F87" s="30">
        <v>0</v>
      </c>
      <c r="G87" s="45">
        <f>SUM(C87:F87)</f>
        <v>0</v>
      </c>
    </row>
    <row r="88" spans="2:7" ht="15">
      <c r="B88" s="38" t="s">
        <v>26</v>
      </c>
      <c r="C88" s="24">
        <v>0</v>
      </c>
      <c r="D88" s="24">
        <v>0</v>
      </c>
      <c r="E88" s="24">
        <v>0</v>
      </c>
      <c r="F88" s="30">
        <v>0</v>
      </c>
      <c r="G88" s="45">
        <f>AVERAGE(C88:F88)</f>
        <v>0</v>
      </c>
    </row>
    <row r="89" spans="2:7" ht="15">
      <c r="B89" s="38" t="s">
        <v>27</v>
      </c>
      <c r="C89" s="24">
        <v>0</v>
      </c>
      <c r="D89" s="24">
        <v>0</v>
      </c>
      <c r="E89" s="24">
        <v>0</v>
      </c>
      <c r="F89" s="30">
        <v>0</v>
      </c>
      <c r="G89" s="45">
        <f>SUM(C89:F89)</f>
        <v>0</v>
      </c>
    </row>
    <row r="90" spans="2:7" ht="15">
      <c r="B90" s="38" t="s">
        <v>107</v>
      </c>
      <c r="C90" s="24">
        <v>0</v>
      </c>
      <c r="D90" s="24">
        <v>0</v>
      </c>
      <c r="E90" s="24">
        <v>0</v>
      </c>
      <c r="F90" s="30">
        <v>0</v>
      </c>
      <c r="G90" s="45">
        <f>SUM(C90:F90)</f>
        <v>0</v>
      </c>
    </row>
    <row r="91" spans="2:7" ht="15">
      <c r="B91" s="186" t="s">
        <v>30</v>
      </c>
      <c r="C91" s="187"/>
      <c r="D91" s="187"/>
      <c r="E91" s="187"/>
      <c r="F91" s="187"/>
      <c r="G91" s="188"/>
    </row>
    <row r="92" spans="2:7" ht="15">
      <c r="B92" s="38" t="s">
        <v>24</v>
      </c>
      <c r="C92" s="38">
        <v>0</v>
      </c>
      <c r="D92" s="38">
        <v>0</v>
      </c>
      <c r="E92" s="24">
        <v>0</v>
      </c>
      <c r="F92" s="30">
        <v>0</v>
      </c>
      <c r="G92" s="45">
        <f>SUM(C92:F92)</f>
        <v>0</v>
      </c>
    </row>
    <row r="93" spans="2:7" ht="15">
      <c r="B93" s="38" t="s">
        <v>25</v>
      </c>
      <c r="C93" s="35">
        <v>0</v>
      </c>
      <c r="D93" s="38">
        <v>0</v>
      </c>
      <c r="E93" s="24">
        <v>0</v>
      </c>
      <c r="F93" s="30">
        <v>0</v>
      </c>
      <c r="G93" s="45">
        <f>SUM(C93:F93)</f>
        <v>0</v>
      </c>
    </row>
    <row r="94" spans="2:7" ht="15">
      <c r="B94" s="38" t="s">
        <v>26</v>
      </c>
      <c r="C94" s="41">
        <v>0</v>
      </c>
      <c r="D94" s="38">
        <v>0</v>
      </c>
      <c r="E94" s="24">
        <v>0</v>
      </c>
      <c r="F94" s="30">
        <v>0</v>
      </c>
      <c r="G94" s="45">
        <f>AVERAGE(C94:F94)</f>
        <v>0</v>
      </c>
    </row>
    <row r="95" spans="2:7" ht="15">
      <c r="B95" s="38" t="s">
        <v>27</v>
      </c>
      <c r="C95" s="41">
        <v>13</v>
      </c>
      <c r="D95" s="38">
        <v>0</v>
      </c>
      <c r="E95" s="24">
        <v>0</v>
      </c>
      <c r="F95" s="30">
        <v>9</v>
      </c>
      <c r="G95" s="45">
        <f>SUM(C95:F95)</f>
        <v>22</v>
      </c>
    </row>
    <row r="96" spans="2:7" ht="15">
      <c r="B96" s="38" t="s">
        <v>107</v>
      </c>
      <c r="C96" s="43">
        <v>197.66196</v>
      </c>
      <c r="D96" s="38">
        <v>0</v>
      </c>
      <c r="E96" s="24">
        <v>0</v>
      </c>
      <c r="F96" s="30">
        <v>122</v>
      </c>
      <c r="G96" s="13">
        <f>SUM(C96:F96)</f>
        <v>319.66196</v>
      </c>
    </row>
    <row r="97" spans="2:7" ht="15">
      <c r="B97" s="189" t="s">
        <v>90</v>
      </c>
      <c r="C97" s="190"/>
      <c r="D97" s="190"/>
      <c r="E97" s="190"/>
      <c r="F97" s="190"/>
      <c r="G97" s="191"/>
    </row>
    <row r="98" spans="2:7" ht="15">
      <c r="B98" s="22" t="s">
        <v>24</v>
      </c>
      <c r="C98" s="23">
        <v>1</v>
      </c>
      <c r="D98" s="22">
        <v>0</v>
      </c>
      <c r="E98" s="23">
        <v>0</v>
      </c>
      <c r="F98" s="25">
        <v>0</v>
      </c>
      <c r="G98" s="23">
        <f>SUM(C98:F98)</f>
        <v>1</v>
      </c>
    </row>
    <row r="99" spans="2:7" ht="15">
      <c r="B99" s="22" t="s">
        <v>25</v>
      </c>
      <c r="C99" s="23">
        <v>20.200221</v>
      </c>
      <c r="D99" s="22">
        <v>0</v>
      </c>
      <c r="E99" s="23">
        <v>0</v>
      </c>
      <c r="F99" s="25">
        <v>0</v>
      </c>
      <c r="G99" s="26">
        <f>SUM(C99:F99)</f>
        <v>20.200221</v>
      </c>
    </row>
    <row r="100" spans="2:7" ht="15">
      <c r="B100" s="22" t="s">
        <v>26</v>
      </c>
      <c r="C100" s="23">
        <v>192</v>
      </c>
      <c r="D100" s="22">
        <v>0</v>
      </c>
      <c r="E100" s="23">
        <v>0</v>
      </c>
      <c r="F100" s="25">
        <v>0</v>
      </c>
      <c r="G100" s="23">
        <f>AVERAGE(C100:F100)</f>
        <v>48</v>
      </c>
    </row>
    <row r="101" spans="2:7" ht="15">
      <c r="B101" s="22" t="s">
        <v>27</v>
      </c>
      <c r="C101" s="23">
        <v>1152</v>
      </c>
      <c r="D101" s="22">
        <v>143</v>
      </c>
      <c r="E101" s="23">
        <v>7</v>
      </c>
      <c r="F101" s="33">
        <v>0</v>
      </c>
      <c r="G101" s="23">
        <f>SUM(C101:F101)</f>
        <v>1302</v>
      </c>
    </row>
    <row r="102" spans="2:7" ht="15">
      <c r="B102" s="22" t="s">
        <v>107</v>
      </c>
      <c r="C102" s="23">
        <v>22837.73605</v>
      </c>
      <c r="D102" s="22">
        <v>1665</v>
      </c>
      <c r="E102" s="23">
        <v>87</v>
      </c>
      <c r="F102" s="26">
        <v>0</v>
      </c>
      <c r="G102" s="26">
        <f>SUM(C102:F102)</f>
        <v>24589.73605</v>
      </c>
    </row>
    <row r="103" spans="1:8" ht="15">
      <c r="A103" s="4"/>
      <c r="B103" s="171"/>
      <c r="C103" s="171"/>
      <c r="D103" s="171"/>
      <c r="E103" s="171"/>
      <c r="F103" s="171"/>
      <c r="G103" s="171"/>
      <c r="H103" s="171"/>
    </row>
    <row r="104" spans="2:7" ht="15">
      <c r="B104" s="170" t="s">
        <v>40</v>
      </c>
      <c r="C104" s="170"/>
      <c r="D104" s="170"/>
      <c r="E104" s="170"/>
      <c r="F104" s="170"/>
      <c r="G104" s="170"/>
    </row>
    <row r="105" spans="2:7" ht="15">
      <c r="B105" s="185" t="s">
        <v>39</v>
      </c>
      <c r="C105" s="185"/>
      <c r="D105" s="185"/>
      <c r="E105" s="185"/>
      <c r="F105" s="185"/>
      <c r="G105" s="185"/>
    </row>
    <row r="106" spans="2:7" ht="15">
      <c r="B106" s="38" t="s">
        <v>36</v>
      </c>
      <c r="C106" s="17">
        <v>2.51561707887207</v>
      </c>
      <c r="D106" s="17">
        <v>2.559456521739106</v>
      </c>
      <c r="E106" s="17">
        <v>2.54</v>
      </c>
      <c r="F106" s="17">
        <v>1.99</v>
      </c>
      <c r="G106" s="17">
        <f>AVERAGE(C106:F106)</f>
        <v>2.401268400152794</v>
      </c>
    </row>
    <row r="107" spans="2:7" ht="15">
      <c r="B107" s="38" t="s">
        <v>37</v>
      </c>
      <c r="C107" s="17">
        <v>2.32351950749668</v>
      </c>
      <c r="D107" s="17">
        <v>2.4239648173206936</v>
      </c>
      <c r="E107" s="46">
        <v>2.45</v>
      </c>
      <c r="F107" s="17">
        <v>1.99</v>
      </c>
      <c r="G107" s="17">
        <f>AVERAGE(C107:F107)</f>
        <v>2.296871081204343</v>
      </c>
    </row>
    <row r="108" spans="2:7" ht="15">
      <c r="B108" s="38" t="s">
        <v>38</v>
      </c>
      <c r="C108" s="17">
        <v>2.06848160425722</v>
      </c>
      <c r="D108" s="17">
        <v>2.3384971910112307</v>
      </c>
      <c r="E108" s="17">
        <v>2.31</v>
      </c>
      <c r="F108" s="17">
        <v>2.21</v>
      </c>
      <c r="G108" s="17">
        <f>AVERAGE(C108:F108)</f>
        <v>2.2317446988171126</v>
      </c>
    </row>
    <row r="109" spans="2:7" ht="15">
      <c r="B109" s="185" t="s">
        <v>84</v>
      </c>
      <c r="C109" s="185"/>
      <c r="D109" s="185"/>
      <c r="E109" s="185"/>
      <c r="F109" s="185"/>
      <c r="G109" s="185"/>
    </row>
    <row r="110" spans="2:7" ht="15">
      <c r="B110" s="38" t="s">
        <v>36</v>
      </c>
      <c r="C110" s="17">
        <v>1.01925064599481</v>
      </c>
      <c r="D110" s="17">
        <v>1.63</v>
      </c>
      <c r="E110" s="17">
        <v>1.61</v>
      </c>
      <c r="F110" s="17">
        <v>0.89</v>
      </c>
      <c r="G110" s="17">
        <f>AVERAGE(C110:F110)</f>
        <v>1.2873126614987025</v>
      </c>
    </row>
    <row r="111" spans="2:7" ht="15">
      <c r="B111" s="38" t="s">
        <v>37</v>
      </c>
      <c r="C111" s="17">
        <v>1.36446538461534</v>
      </c>
      <c r="D111" s="17">
        <v>1.636226415094338</v>
      </c>
      <c r="E111" s="17">
        <v>1.62</v>
      </c>
      <c r="F111" s="17">
        <v>0.89</v>
      </c>
      <c r="G111" s="17">
        <f>AVERAGE(C111:F111)</f>
        <v>1.3776729499274194</v>
      </c>
    </row>
    <row r="112" spans="2:7" ht="15">
      <c r="B112" s="38" t="s">
        <v>38</v>
      </c>
      <c r="C112" s="17">
        <v>1.49862073398036</v>
      </c>
      <c r="D112" s="17">
        <v>1.6296124031007824</v>
      </c>
      <c r="E112" s="17">
        <v>1.62</v>
      </c>
      <c r="F112" s="17">
        <v>1.57</v>
      </c>
      <c r="G112" s="17">
        <f>AVERAGE(C112:F112)</f>
        <v>1.5795582842702858</v>
      </c>
    </row>
    <row r="113" spans="1:9" ht="15">
      <c r="A113" s="4"/>
      <c r="B113" s="171"/>
      <c r="C113" s="171"/>
      <c r="D113" s="171"/>
      <c r="E113" s="171"/>
      <c r="F113" s="171"/>
      <c r="G113" s="171"/>
      <c r="H113" s="171"/>
      <c r="I113" s="171"/>
    </row>
    <row r="114" spans="2:7" ht="15">
      <c r="B114" s="185" t="s">
        <v>41</v>
      </c>
      <c r="C114" s="185"/>
      <c r="D114" s="185"/>
      <c r="E114" s="185"/>
      <c r="F114" s="185"/>
      <c r="G114" s="185"/>
    </row>
    <row r="115" spans="2:7" ht="15">
      <c r="B115" s="38" t="s">
        <v>36</v>
      </c>
      <c r="C115" s="151">
        <v>1.67430976114349</v>
      </c>
      <c r="D115" s="17">
        <v>1.661666666666665</v>
      </c>
      <c r="E115" s="46">
        <v>1.66</v>
      </c>
      <c r="F115" s="17">
        <v>1.63</v>
      </c>
      <c r="G115" s="17">
        <f>AVERAGE(C115:F115)</f>
        <v>1.6564941069525387</v>
      </c>
    </row>
    <row r="116" spans="2:7" ht="15">
      <c r="B116" s="38" t="s">
        <v>37</v>
      </c>
      <c r="C116" s="151">
        <v>1.64227580785137</v>
      </c>
      <c r="D116" s="17">
        <v>1.6613157894736839</v>
      </c>
      <c r="E116" s="46">
        <v>1.65</v>
      </c>
      <c r="F116" s="17">
        <v>1.63</v>
      </c>
      <c r="G116" s="17">
        <f>AVERAGE(C116:F116)</f>
        <v>1.6458978993312634</v>
      </c>
    </row>
    <row r="117" spans="2:7" ht="15">
      <c r="B117" s="38" t="s">
        <v>38</v>
      </c>
      <c r="C117" s="151">
        <v>1.60541017094969</v>
      </c>
      <c r="D117" s="17">
        <v>1.6608596713022044</v>
      </c>
      <c r="E117" s="46">
        <v>1.66</v>
      </c>
      <c r="F117" s="17">
        <v>1.63</v>
      </c>
      <c r="G117" s="17">
        <f>AVERAGE(C117:F117)</f>
        <v>1.6390674605629736</v>
      </c>
    </row>
    <row r="118" spans="2:7" ht="15">
      <c r="B118" s="186" t="s">
        <v>85</v>
      </c>
      <c r="C118" s="187"/>
      <c r="D118" s="187"/>
      <c r="E118" s="187"/>
      <c r="F118" s="187"/>
      <c r="G118" s="188"/>
    </row>
    <row r="119" spans="2:7" ht="15">
      <c r="B119" s="38" t="s">
        <v>36</v>
      </c>
      <c r="C119" s="17">
        <v>0.814285714285714</v>
      </c>
      <c r="D119" s="17">
        <v>1.655806451612902</v>
      </c>
      <c r="E119" s="38">
        <v>0</v>
      </c>
      <c r="F119" s="17">
        <v>0.88</v>
      </c>
      <c r="G119" s="17">
        <f>AVERAGE(C119:F119)</f>
        <v>0.837523041474654</v>
      </c>
    </row>
    <row r="120" spans="2:7" ht="15">
      <c r="B120" s="38" t="s">
        <v>37</v>
      </c>
      <c r="C120" s="17">
        <v>0.988103448275862</v>
      </c>
      <c r="D120" s="17">
        <v>1.655806451612902</v>
      </c>
      <c r="E120" s="38">
        <v>1.09</v>
      </c>
      <c r="F120" s="17">
        <v>0.88</v>
      </c>
      <c r="G120" s="17">
        <f>AVERAGE(C120:F120)</f>
        <v>1.153477474972191</v>
      </c>
    </row>
    <row r="121" spans="2:7" ht="15">
      <c r="B121" s="38" t="s">
        <v>38</v>
      </c>
      <c r="C121" s="17">
        <v>0.999050632911395</v>
      </c>
      <c r="D121" s="17">
        <v>1.655806451612902</v>
      </c>
      <c r="E121" s="17">
        <v>1.1</v>
      </c>
      <c r="F121" s="17">
        <v>0.99</v>
      </c>
      <c r="G121" s="17">
        <f>AVERAGE(C121:F121)</f>
        <v>1.1862142711310744</v>
      </c>
    </row>
    <row r="122" spans="1:8" ht="15">
      <c r="A122" s="4"/>
      <c r="B122" s="171"/>
      <c r="C122" s="171"/>
      <c r="D122" s="171"/>
      <c r="E122" s="171"/>
      <c r="F122" s="171"/>
      <c r="G122" s="171"/>
      <c r="H122" s="171"/>
    </row>
    <row r="123" spans="2:7" ht="15">
      <c r="B123" s="175" t="s">
        <v>42</v>
      </c>
      <c r="C123" s="176"/>
      <c r="D123" s="176"/>
      <c r="E123" s="176"/>
      <c r="F123" s="176"/>
      <c r="G123" s="177"/>
    </row>
    <row r="124" spans="2:8" ht="15">
      <c r="B124" s="2" t="s">
        <v>104</v>
      </c>
      <c r="C124" s="17">
        <v>5.65122692395395</v>
      </c>
      <c r="D124" s="32">
        <v>0</v>
      </c>
      <c r="E124" s="24">
        <v>0</v>
      </c>
      <c r="F124" s="24">
        <v>0</v>
      </c>
      <c r="G124" s="46">
        <f>AVERAGE(C124:F124)</f>
        <v>1.4128067309884875</v>
      </c>
      <c r="H124" s="3"/>
    </row>
    <row r="125" spans="2:7" ht="15">
      <c r="B125" s="175" t="s">
        <v>109</v>
      </c>
      <c r="C125" s="176"/>
      <c r="D125" s="176"/>
      <c r="E125" s="176"/>
      <c r="F125" s="176"/>
      <c r="G125" s="177"/>
    </row>
    <row r="126" spans="2:7" ht="15">
      <c r="B126" s="5" t="s">
        <v>105</v>
      </c>
      <c r="C126" s="46">
        <v>1.99354617700005</v>
      </c>
      <c r="D126" s="17">
        <v>2.06430115581243</v>
      </c>
      <c r="E126" s="147">
        <v>2.169769</v>
      </c>
      <c r="F126" s="15">
        <v>0</v>
      </c>
      <c r="G126" s="46">
        <f>AVERAGE(C126:F126)</f>
        <v>1.5569040832031202</v>
      </c>
    </row>
    <row r="127" spans="1:8" ht="15">
      <c r="A127" s="4"/>
      <c r="B127" s="184"/>
      <c r="C127" s="184"/>
      <c r="D127" s="184"/>
      <c r="E127" s="184"/>
      <c r="F127" s="184"/>
      <c r="G127" s="184"/>
      <c r="H127" s="184"/>
    </row>
    <row r="128" spans="2:7" ht="15">
      <c r="B128" s="170" t="s">
        <v>43</v>
      </c>
      <c r="C128" s="170"/>
      <c r="D128" s="170"/>
      <c r="E128" s="170"/>
      <c r="F128" s="170"/>
      <c r="G128" s="170"/>
    </row>
    <row r="129" spans="2:7" ht="15">
      <c r="B129" s="38" t="s">
        <v>44</v>
      </c>
      <c r="C129" s="152">
        <v>351596</v>
      </c>
      <c r="D129" s="47">
        <v>38602</v>
      </c>
      <c r="E129" s="48">
        <v>8641</v>
      </c>
      <c r="F129" s="47">
        <v>1148</v>
      </c>
      <c r="G129" s="45">
        <f>SUM(C129:F129)</f>
        <v>399987</v>
      </c>
    </row>
    <row r="130" spans="2:7" ht="15">
      <c r="B130" s="38" t="s">
        <v>45</v>
      </c>
      <c r="C130" s="47">
        <v>186077.753636</v>
      </c>
      <c r="D130" s="45">
        <v>4490.731929</v>
      </c>
      <c r="E130" s="48">
        <v>1220</v>
      </c>
      <c r="F130" s="45">
        <v>1517</v>
      </c>
      <c r="G130" s="13">
        <f>SUM(C130:F130)</f>
        <v>193305.485565</v>
      </c>
    </row>
    <row r="131" spans="1:8" ht="15">
      <c r="A131" s="4"/>
      <c r="B131" s="171"/>
      <c r="C131" s="171"/>
      <c r="D131" s="171"/>
      <c r="E131" s="171"/>
      <c r="F131" s="171"/>
      <c r="G131" s="171"/>
      <c r="H131" s="171"/>
    </row>
    <row r="132" spans="2:7" ht="15">
      <c r="B132" s="170" t="s">
        <v>46</v>
      </c>
      <c r="C132" s="170"/>
      <c r="D132" s="170"/>
      <c r="E132" s="170"/>
      <c r="F132" s="170"/>
      <c r="G132" s="170"/>
    </row>
    <row r="133" spans="2:7" ht="15">
      <c r="B133" s="38" t="s">
        <v>47</v>
      </c>
      <c r="C133" s="47">
        <v>749056</v>
      </c>
      <c r="D133" s="47">
        <v>262438</v>
      </c>
      <c r="E133" s="138">
        <v>145022</v>
      </c>
      <c r="F133" s="45">
        <v>362605</v>
      </c>
      <c r="G133" s="45">
        <f>SUM(C133:F133)</f>
        <v>1519121</v>
      </c>
    </row>
    <row r="134" spans="1:8" ht="15">
      <c r="A134" s="4"/>
      <c r="B134" s="171"/>
      <c r="C134" s="171"/>
      <c r="D134" s="171"/>
      <c r="E134" s="171"/>
      <c r="F134" s="171"/>
      <c r="G134" s="171"/>
      <c r="H134" s="171"/>
    </row>
    <row r="135" spans="2:7" ht="21">
      <c r="B135" s="183" t="s">
        <v>87</v>
      </c>
      <c r="C135" s="183"/>
      <c r="D135" s="183"/>
      <c r="E135" s="183"/>
      <c r="F135" s="183"/>
      <c r="G135" s="183"/>
    </row>
    <row r="136" spans="2:7" ht="15">
      <c r="B136" s="170" t="s">
        <v>48</v>
      </c>
      <c r="C136" s="170"/>
      <c r="D136" s="170"/>
      <c r="E136" s="170"/>
      <c r="F136" s="170"/>
      <c r="G136" s="170"/>
    </row>
    <row r="137" spans="2:9" ht="15">
      <c r="B137" s="38" t="s">
        <v>49</v>
      </c>
      <c r="C137" s="45">
        <v>0</v>
      </c>
      <c r="D137" s="45">
        <v>8066</v>
      </c>
      <c r="E137" s="45">
        <v>0</v>
      </c>
      <c r="F137" s="45">
        <v>15780</v>
      </c>
      <c r="G137" s="47">
        <f>SUM(C137:F137)</f>
        <v>23846</v>
      </c>
      <c r="H137" s="9"/>
      <c r="I137" s="9"/>
    </row>
    <row r="138" spans="2:9" ht="15">
      <c r="B138" s="38" t="s">
        <v>50</v>
      </c>
      <c r="C138" s="45">
        <v>0</v>
      </c>
      <c r="D138" s="45">
        <v>1628</v>
      </c>
      <c r="E138" s="45">
        <v>0</v>
      </c>
      <c r="F138" s="45">
        <v>304</v>
      </c>
      <c r="G138" s="47">
        <f>SUM(C138:F138)</f>
        <v>1932</v>
      </c>
      <c r="H138" s="9"/>
      <c r="I138" s="9"/>
    </row>
    <row r="139" spans="1:9" ht="15">
      <c r="A139" s="4"/>
      <c r="B139" s="171"/>
      <c r="C139" s="171"/>
      <c r="D139" s="171"/>
      <c r="E139" s="171"/>
      <c r="F139" s="171"/>
      <c r="G139" s="171"/>
      <c r="H139" s="171"/>
      <c r="I139" s="9"/>
    </row>
    <row r="140" spans="2:9" ht="15">
      <c r="B140" s="175" t="s">
        <v>51</v>
      </c>
      <c r="C140" s="176"/>
      <c r="D140" s="176"/>
      <c r="E140" s="176"/>
      <c r="F140" s="176"/>
      <c r="G140" s="177"/>
      <c r="I140" s="9"/>
    </row>
    <row r="141" spans="2:9" ht="15">
      <c r="B141" s="38" t="s">
        <v>52</v>
      </c>
      <c r="C141" s="45">
        <v>0</v>
      </c>
      <c r="D141" s="47">
        <v>0</v>
      </c>
      <c r="E141" s="45">
        <v>0</v>
      </c>
      <c r="F141" s="24">
        <v>0</v>
      </c>
      <c r="G141" s="47">
        <f>SUM(C141:F141)</f>
        <v>0</v>
      </c>
      <c r="H141" s="9"/>
      <c r="I141" s="9"/>
    </row>
    <row r="142" spans="1:8" ht="15">
      <c r="A142" s="4"/>
      <c r="B142" s="171"/>
      <c r="C142" s="171"/>
      <c r="D142" s="171"/>
      <c r="E142" s="171"/>
      <c r="F142" s="171"/>
      <c r="G142" s="171"/>
      <c r="H142" s="171"/>
    </row>
    <row r="143" spans="2:7" ht="21">
      <c r="B143" s="179" t="s">
        <v>88</v>
      </c>
      <c r="C143" s="180"/>
      <c r="D143" s="180"/>
      <c r="E143" s="180"/>
      <c r="F143" s="180"/>
      <c r="G143" s="181"/>
    </row>
    <row r="144" spans="2:7" ht="15">
      <c r="B144" s="175" t="s">
        <v>82</v>
      </c>
      <c r="C144" s="176"/>
      <c r="D144" s="176"/>
      <c r="E144" s="176"/>
      <c r="F144" s="176"/>
      <c r="G144" s="177"/>
    </row>
    <row r="145" spans="1:8" ht="15">
      <c r="A145" s="4"/>
      <c r="B145" s="182"/>
      <c r="C145" s="182"/>
      <c r="D145" s="182"/>
      <c r="E145" s="182"/>
      <c r="F145" s="182"/>
      <c r="G145" s="182"/>
      <c r="H145" s="182"/>
    </row>
    <row r="146" spans="2:7" ht="15">
      <c r="B146" s="178" t="s">
        <v>53</v>
      </c>
      <c r="C146" s="178"/>
      <c r="D146" s="178"/>
      <c r="E146" s="178"/>
      <c r="F146" s="178"/>
      <c r="G146" s="178"/>
    </row>
    <row r="147" spans="2:7" ht="15">
      <c r="B147" s="38" t="s">
        <v>54</v>
      </c>
      <c r="C147" s="18">
        <v>93</v>
      </c>
      <c r="D147" s="47">
        <v>284</v>
      </c>
      <c r="E147" s="149">
        <v>0</v>
      </c>
      <c r="F147" s="18">
        <v>1131</v>
      </c>
      <c r="G147" s="45">
        <f>SUM(C147:F147)</f>
        <v>1508</v>
      </c>
    </row>
    <row r="148" spans="2:7" ht="15">
      <c r="B148" s="38" t="s">
        <v>55</v>
      </c>
      <c r="C148" s="155">
        <v>1.921</v>
      </c>
      <c r="D148" s="45">
        <v>5.66</v>
      </c>
      <c r="E148" s="68">
        <v>0</v>
      </c>
      <c r="F148" s="43">
        <v>12</v>
      </c>
      <c r="G148" s="13">
        <f>SUM(C148:F148)</f>
        <v>19.581</v>
      </c>
    </row>
    <row r="149" spans="1:8" ht="15">
      <c r="A149" s="4"/>
      <c r="B149" s="171"/>
      <c r="C149" s="171"/>
      <c r="D149" s="171"/>
      <c r="E149" s="171"/>
      <c r="F149" s="171"/>
      <c r="G149" s="171"/>
      <c r="H149" s="171"/>
    </row>
    <row r="150" spans="2:7" ht="15">
      <c r="B150" s="178" t="s">
        <v>56</v>
      </c>
      <c r="C150" s="178"/>
      <c r="D150" s="178"/>
      <c r="E150" s="178"/>
      <c r="F150" s="178"/>
      <c r="G150" s="178"/>
    </row>
    <row r="151" spans="2:8" ht="15">
      <c r="B151" s="38" t="s">
        <v>57</v>
      </c>
      <c r="C151" s="38">
        <v>0</v>
      </c>
      <c r="D151" s="47">
        <v>657</v>
      </c>
      <c r="E151" s="138">
        <v>128</v>
      </c>
      <c r="F151" s="34">
        <v>0</v>
      </c>
      <c r="G151" s="45">
        <f>SUM(C151:F151)</f>
        <v>785</v>
      </c>
      <c r="H151" s="27"/>
    </row>
    <row r="152" spans="2:8" ht="15">
      <c r="B152" s="38" t="s">
        <v>58</v>
      </c>
      <c r="C152" s="38">
        <v>0</v>
      </c>
      <c r="D152" s="47">
        <v>21.51</v>
      </c>
      <c r="E152" s="140">
        <v>2.805</v>
      </c>
      <c r="F152" s="34">
        <v>0</v>
      </c>
      <c r="G152" s="13">
        <f>SUM(C152:F152)</f>
        <v>24.315</v>
      </c>
      <c r="H152" s="27"/>
    </row>
    <row r="153" spans="1:8" ht="15">
      <c r="A153" s="4"/>
      <c r="B153" s="171"/>
      <c r="C153" s="171"/>
      <c r="D153" s="171"/>
      <c r="E153" s="171"/>
      <c r="F153" s="171"/>
      <c r="G153" s="171"/>
      <c r="H153" s="171"/>
    </row>
    <row r="154" spans="2:7" ht="15">
      <c r="B154" s="178" t="s">
        <v>61</v>
      </c>
      <c r="C154" s="178"/>
      <c r="D154" s="178"/>
      <c r="E154" s="178"/>
      <c r="F154" s="178"/>
      <c r="G154" s="178"/>
    </row>
    <row r="155" spans="2:8" ht="15">
      <c r="B155" s="38" t="s">
        <v>59</v>
      </c>
      <c r="C155" s="38">
        <v>0</v>
      </c>
      <c r="D155" s="47">
        <v>208</v>
      </c>
      <c r="E155" s="47">
        <v>0</v>
      </c>
      <c r="F155" s="34">
        <v>0</v>
      </c>
      <c r="G155" s="45">
        <f>SUM(C155:F155)</f>
        <v>208</v>
      </c>
      <c r="H155" s="27"/>
    </row>
    <row r="156" spans="2:8" ht="15">
      <c r="B156" s="38" t="s">
        <v>60</v>
      </c>
      <c r="C156" s="13">
        <v>0</v>
      </c>
      <c r="D156" s="45">
        <v>7.5</v>
      </c>
      <c r="E156" s="69">
        <v>0</v>
      </c>
      <c r="F156" s="13">
        <v>0</v>
      </c>
      <c r="G156" s="13">
        <f>SUM(C156:F156)</f>
        <v>7.5</v>
      </c>
      <c r="H156" s="27"/>
    </row>
    <row r="157" spans="1:8" ht="15">
      <c r="A157" s="4"/>
      <c r="B157" s="171"/>
      <c r="C157" s="171"/>
      <c r="D157" s="171"/>
      <c r="E157" s="171"/>
      <c r="F157" s="171"/>
      <c r="G157" s="171"/>
      <c r="H157" s="171"/>
    </row>
    <row r="158" spans="2:7" ht="15">
      <c r="B158" s="178" t="s">
        <v>73</v>
      </c>
      <c r="C158" s="178"/>
      <c r="D158" s="178"/>
      <c r="E158" s="178"/>
      <c r="F158" s="178"/>
      <c r="G158" s="178"/>
    </row>
    <row r="159" spans="2:7" ht="15">
      <c r="B159" s="22" t="s">
        <v>74</v>
      </c>
      <c r="C159" s="23">
        <v>93</v>
      </c>
      <c r="D159" s="78">
        <v>1149</v>
      </c>
      <c r="E159" s="132">
        <v>128</v>
      </c>
      <c r="F159" s="23">
        <v>1131</v>
      </c>
      <c r="G159" s="23">
        <f>SUM(C159:F159)</f>
        <v>2501</v>
      </c>
    </row>
    <row r="160" spans="2:7" ht="15">
      <c r="B160" s="22" t="s">
        <v>75</v>
      </c>
      <c r="C160" s="153">
        <v>1.921</v>
      </c>
      <c r="D160" s="78">
        <v>34.67</v>
      </c>
      <c r="E160" s="150">
        <v>2.805</v>
      </c>
      <c r="F160" s="23">
        <v>12</v>
      </c>
      <c r="G160" s="26">
        <f>SUM(C160:F160)</f>
        <v>51.396</v>
      </c>
    </row>
    <row r="161" spans="1:8" ht="15">
      <c r="A161" s="4"/>
      <c r="B161" s="171"/>
      <c r="C161" s="171"/>
      <c r="D161" s="171"/>
      <c r="E161" s="171"/>
      <c r="F161" s="171"/>
      <c r="G161" s="171"/>
      <c r="H161" s="171"/>
    </row>
    <row r="162" spans="2:7" ht="15">
      <c r="B162" s="170" t="s">
        <v>62</v>
      </c>
      <c r="C162" s="170"/>
      <c r="D162" s="170"/>
      <c r="E162" s="170"/>
      <c r="F162" s="170"/>
      <c r="G162" s="170"/>
    </row>
    <row r="163" spans="2:7" ht="15">
      <c r="B163" s="18" t="s">
        <v>59</v>
      </c>
      <c r="C163" s="18">
        <v>3612</v>
      </c>
      <c r="D163" s="47">
        <v>34974</v>
      </c>
      <c r="E163" s="48">
        <v>4346</v>
      </c>
      <c r="F163" s="45">
        <v>16344</v>
      </c>
      <c r="G163" s="45">
        <f>SUM(C163:F163)</f>
        <v>59276</v>
      </c>
    </row>
    <row r="164" spans="2:7" ht="15">
      <c r="B164" s="18" t="s">
        <v>60</v>
      </c>
      <c r="C164" s="136">
        <v>88.744142</v>
      </c>
      <c r="D164" s="45">
        <v>209.309911</v>
      </c>
      <c r="E164" s="140">
        <v>41.169724</v>
      </c>
      <c r="F164" s="45">
        <v>108</v>
      </c>
      <c r="G164" s="13">
        <f>SUM(C164:F164)</f>
        <v>447.22377700000004</v>
      </c>
    </row>
    <row r="165" spans="1:7" ht="15">
      <c r="A165" s="4"/>
      <c r="B165" s="171"/>
      <c r="C165" s="171"/>
      <c r="D165" s="171"/>
      <c r="E165" s="171"/>
      <c r="F165" s="171"/>
      <c r="G165" s="171"/>
    </row>
    <row r="166" spans="2:7" ht="15">
      <c r="B166" s="175" t="s">
        <v>63</v>
      </c>
      <c r="C166" s="176"/>
      <c r="D166" s="176"/>
      <c r="E166" s="176"/>
      <c r="F166" s="176"/>
      <c r="G166" s="177"/>
    </row>
    <row r="167" spans="2:7" ht="15">
      <c r="B167" s="172" t="s">
        <v>64</v>
      </c>
      <c r="C167" s="173"/>
      <c r="D167" s="173"/>
      <c r="E167" s="173"/>
      <c r="F167" s="173"/>
      <c r="G167" s="174"/>
    </row>
    <row r="168" spans="2:7" ht="15">
      <c r="B168" s="38" t="s">
        <v>65</v>
      </c>
      <c r="C168" s="45">
        <v>342</v>
      </c>
      <c r="D168" s="47">
        <v>2176</v>
      </c>
      <c r="E168" s="45">
        <v>94</v>
      </c>
      <c r="F168" s="38">
        <v>573</v>
      </c>
      <c r="G168" s="45">
        <f>SUM(C168:F168)</f>
        <v>3185</v>
      </c>
    </row>
    <row r="169" spans="2:7" ht="15">
      <c r="B169" s="38" t="s">
        <v>66</v>
      </c>
      <c r="C169" s="155">
        <v>8.55</v>
      </c>
      <c r="D169" s="45">
        <v>36.170550999999996</v>
      </c>
      <c r="E169" s="45">
        <v>1.88</v>
      </c>
      <c r="F169" s="45">
        <v>21</v>
      </c>
      <c r="G169" s="13">
        <f>SUM(C169:F169)</f>
        <v>67.600551</v>
      </c>
    </row>
    <row r="170" spans="1:7" ht="15">
      <c r="A170" s="4"/>
      <c r="B170" s="171"/>
      <c r="C170" s="171"/>
      <c r="D170" s="171"/>
      <c r="E170" s="171"/>
      <c r="F170" s="171"/>
      <c r="G170" s="171"/>
    </row>
    <row r="171" spans="2:7" ht="15">
      <c r="B171" s="172" t="s">
        <v>67</v>
      </c>
      <c r="C171" s="173"/>
      <c r="D171" s="173"/>
      <c r="E171" s="173"/>
      <c r="F171" s="173"/>
      <c r="G171" s="174"/>
    </row>
    <row r="172" spans="2:7" ht="15">
      <c r="B172" s="38" t="s">
        <v>68</v>
      </c>
      <c r="C172" s="45">
        <v>1709</v>
      </c>
      <c r="D172" s="47">
        <v>718</v>
      </c>
      <c r="E172" s="45">
        <v>264</v>
      </c>
      <c r="F172" s="38">
        <v>642</v>
      </c>
      <c r="G172" s="45">
        <f>SUM(C172:F172)</f>
        <v>3333</v>
      </c>
    </row>
    <row r="173" spans="2:7" ht="15">
      <c r="B173" s="38" t="s">
        <v>66</v>
      </c>
      <c r="C173" s="136">
        <v>37.598</v>
      </c>
      <c r="D173" s="45">
        <v>15.078</v>
      </c>
      <c r="E173" s="45">
        <v>6.6</v>
      </c>
      <c r="F173" s="45">
        <v>14</v>
      </c>
      <c r="G173" s="13">
        <f>SUM(C173:F173)</f>
        <v>73.27600000000001</v>
      </c>
    </row>
    <row r="174" spans="1:8" ht="15">
      <c r="A174" s="4"/>
      <c r="B174" s="171"/>
      <c r="C174" s="171"/>
      <c r="D174" s="171"/>
      <c r="E174" s="171"/>
      <c r="F174" s="171"/>
      <c r="G174" s="171"/>
      <c r="H174" s="171"/>
    </row>
    <row r="175" spans="2:7" ht="15">
      <c r="B175" s="172" t="s">
        <v>69</v>
      </c>
      <c r="C175" s="173"/>
      <c r="D175" s="173"/>
      <c r="E175" s="173"/>
      <c r="F175" s="173"/>
      <c r="G175" s="174"/>
    </row>
    <row r="176" spans="2:7" ht="15">
      <c r="B176" s="38" t="s">
        <v>68</v>
      </c>
      <c r="C176" s="47">
        <v>237</v>
      </c>
      <c r="D176" s="47">
        <v>280</v>
      </c>
      <c r="E176" s="45">
        <v>178</v>
      </c>
      <c r="F176" s="38">
        <v>58</v>
      </c>
      <c r="G176" s="45">
        <f>SUM(C176:F176)</f>
        <v>753</v>
      </c>
    </row>
    <row r="177" spans="2:7" ht="15">
      <c r="B177" s="38" t="s">
        <v>66</v>
      </c>
      <c r="C177" s="136">
        <v>16.59</v>
      </c>
      <c r="D177" s="45">
        <v>22.25</v>
      </c>
      <c r="E177" s="45">
        <v>10.1094</v>
      </c>
      <c r="F177" s="45">
        <v>6</v>
      </c>
      <c r="G177" s="13">
        <f>SUM(C177:F177)</f>
        <v>54.949400000000004</v>
      </c>
    </row>
    <row r="178" spans="1:8" ht="15">
      <c r="A178" s="4"/>
      <c r="B178" s="171"/>
      <c r="C178" s="171"/>
      <c r="D178" s="171"/>
      <c r="E178" s="171"/>
      <c r="F178" s="171"/>
      <c r="G178" s="171"/>
      <c r="H178" s="171"/>
    </row>
    <row r="179" spans="2:7" ht="15">
      <c r="B179" s="172" t="s">
        <v>70</v>
      </c>
      <c r="C179" s="173"/>
      <c r="D179" s="173"/>
      <c r="E179" s="173"/>
      <c r="F179" s="173"/>
      <c r="G179" s="174"/>
    </row>
    <row r="180" spans="2:7" ht="15">
      <c r="B180" s="38" t="s">
        <v>68</v>
      </c>
      <c r="C180" s="47">
        <v>423</v>
      </c>
      <c r="D180" s="47">
        <v>10</v>
      </c>
      <c r="E180" s="149">
        <v>0</v>
      </c>
      <c r="F180" s="47">
        <v>0</v>
      </c>
      <c r="G180" s="45">
        <f>SUM(C180:F180)</f>
        <v>433</v>
      </c>
    </row>
    <row r="181" spans="2:7" ht="15">
      <c r="B181" s="38" t="s">
        <v>66</v>
      </c>
      <c r="C181" s="136">
        <v>12.82</v>
      </c>
      <c r="D181" s="45">
        <v>95.09656299999999</v>
      </c>
      <c r="E181" s="149">
        <v>0</v>
      </c>
      <c r="F181" s="13">
        <v>0</v>
      </c>
      <c r="G181" s="13">
        <f>SUM(C181:F181)</f>
        <v>107.916563</v>
      </c>
    </row>
    <row r="182" spans="1:8" ht="15">
      <c r="A182" s="4"/>
      <c r="B182" s="171"/>
      <c r="C182" s="171"/>
      <c r="D182" s="171"/>
      <c r="E182" s="171"/>
      <c r="F182" s="171"/>
      <c r="G182" s="171"/>
      <c r="H182" s="171"/>
    </row>
    <row r="183" spans="2:7" ht="15">
      <c r="B183" s="170" t="s">
        <v>76</v>
      </c>
      <c r="C183" s="170"/>
      <c r="D183" s="170"/>
      <c r="E183" s="170"/>
      <c r="F183" s="170"/>
      <c r="G183" s="170"/>
    </row>
    <row r="184" spans="2:7" ht="15">
      <c r="B184" s="22" t="s">
        <v>77</v>
      </c>
      <c r="C184" s="23">
        <v>2711</v>
      </c>
      <c r="D184" s="78">
        <v>3184</v>
      </c>
      <c r="E184" s="23">
        <v>536</v>
      </c>
      <c r="F184" s="23">
        <f>+F168+F172+F176+F180</f>
        <v>1273</v>
      </c>
      <c r="G184" s="23">
        <f>SUM(C184:F184)</f>
        <v>7704</v>
      </c>
    </row>
    <row r="185" spans="2:7" ht="15">
      <c r="B185" s="22" t="s">
        <v>78</v>
      </c>
      <c r="C185" s="26">
        <v>75.55799999999999</v>
      </c>
      <c r="D185" s="78">
        <v>168.59511399999997</v>
      </c>
      <c r="E185" s="141">
        <v>18.5894</v>
      </c>
      <c r="F185" s="23">
        <f>+F169+F173+F177+F181</f>
        <v>41</v>
      </c>
      <c r="G185" s="26">
        <f>SUM(C185:F185)</f>
        <v>303.74251399999997</v>
      </c>
    </row>
    <row r="186" spans="1:8" ht="15">
      <c r="A186" s="4"/>
      <c r="B186" s="171"/>
      <c r="C186" s="171"/>
      <c r="D186" s="171"/>
      <c r="E186" s="171"/>
      <c r="F186" s="171"/>
      <c r="G186" s="171"/>
      <c r="H186" s="171"/>
    </row>
    <row r="187" spans="2:7" ht="15">
      <c r="B187" s="170" t="s">
        <v>71</v>
      </c>
      <c r="C187" s="170"/>
      <c r="D187" s="170"/>
      <c r="E187" s="170"/>
      <c r="F187" s="170"/>
      <c r="G187" s="170"/>
    </row>
    <row r="188" spans="2:7" ht="15">
      <c r="B188" s="18" t="s">
        <v>92</v>
      </c>
      <c r="C188" s="18">
        <v>673</v>
      </c>
      <c r="D188" s="47">
        <v>12780</v>
      </c>
      <c r="E188" s="45">
        <v>67</v>
      </c>
      <c r="F188" s="16">
        <v>18748</v>
      </c>
      <c r="G188" s="45">
        <f>SUM(C188:F188)</f>
        <v>32268</v>
      </c>
    </row>
    <row r="189" spans="2:7" ht="15">
      <c r="B189" s="18" t="s">
        <v>93</v>
      </c>
      <c r="C189" s="155">
        <v>5.808082</v>
      </c>
      <c r="D189" s="45">
        <v>304.18537799999996</v>
      </c>
      <c r="E189" s="45">
        <v>2.72</v>
      </c>
      <c r="F189" s="16">
        <v>161</v>
      </c>
      <c r="G189" s="13">
        <f>SUM(C189:F189)</f>
        <v>473.71346</v>
      </c>
    </row>
    <row r="190" spans="1:8" ht="15">
      <c r="A190" s="4"/>
      <c r="B190" s="171"/>
      <c r="C190" s="171"/>
      <c r="D190" s="171"/>
      <c r="E190" s="171"/>
      <c r="F190" s="171"/>
      <c r="G190" s="171"/>
      <c r="H190" s="171"/>
    </row>
    <row r="191" spans="2:7" ht="15">
      <c r="B191" s="170" t="s">
        <v>72</v>
      </c>
      <c r="C191" s="170"/>
      <c r="D191" s="170"/>
      <c r="E191" s="170"/>
      <c r="F191" s="170"/>
      <c r="G191" s="170"/>
    </row>
    <row r="192" spans="2:7" ht="15">
      <c r="B192" s="22" t="s">
        <v>94</v>
      </c>
      <c r="C192" s="23">
        <v>7089</v>
      </c>
      <c r="D192" s="78">
        <v>52087</v>
      </c>
      <c r="E192" s="82">
        <v>5077</v>
      </c>
      <c r="F192" s="23">
        <f>+F159+F163+F184+F188</f>
        <v>37496</v>
      </c>
      <c r="G192" s="23">
        <f>SUM(C192:F192)</f>
        <v>101749</v>
      </c>
    </row>
    <row r="193" spans="2:7" ht="15">
      <c r="B193" s="22" t="s">
        <v>95</v>
      </c>
      <c r="C193" s="154">
        <v>172.031224</v>
      </c>
      <c r="D193" s="78">
        <v>716.7604029999999</v>
      </c>
      <c r="E193" s="142">
        <v>65.284124</v>
      </c>
      <c r="F193" s="26">
        <f>+F160+F164+F185+F189</f>
        <v>322</v>
      </c>
      <c r="G193" s="26">
        <f>SUM(C193:F193)</f>
        <v>1276.0757509999999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108</v>
      </c>
      <c r="C197" s="10"/>
      <c r="G197" s="9"/>
    </row>
  </sheetData>
  <sheetProtection/>
  <mergeCells count="81"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  <mergeCell ref="B165:G165"/>
    <mergeCell ref="B166:G166"/>
    <mergeCell ref="B167:G167"/>
    <mergeCell ref="B170:G170"/>
    <mergeCell ref="B171:G171"/>
    <mergeCell ref="B174:H174"/>
    <mergeCell ref="B153:H153"/>
    <mergeCell ref="B154:G154"/>
    <mergeCell ref="B157:H157"/>
    <mergeCell ref="B158:G158"/>
    <mergeCell ref="B161:H161"/>
    <mergeCell ref="B162:G162"/>
    <mergeCell ref="B143:G143"/>
    <mergeCell ref="B144:G144"/>
    <mergeCell ref="B145:H145"/>
    <mergeCell ref="B146:G146"/>
    <mergeCell ref="B149:H149"/>
    <mergeCell ref="B150:G150"/>
    <mergeCell ref="B134:H134"/>
    <mergeCell ref="B135:G135"/>
    <mergeCell ref="B136:G136"/>
    <mergeCell ref="B139:H139"/>
    <mergeCell ref="B140:G140"/>
    <mergeCell ref="B142:H142"/>
    <mergeCell ref="B123:G123"/>
    <mergeCell ref="B125:G125"/>
    <mergeCell ref="B127:H127"/>
    <mergeCell ref="B128:G128"/>
    <mergeCell ref="B131:H131"/>
    <mergeCell ref="B132:G132"/>
    <mergeCell ref="B105:G105"/>
    <mergeCell ref="B109:G109"/>
    <mergeCell ref="B113:I113"/>
    <mergeCell ref="B114:G114"/>
    <mergeCell ref="B118:G118"/>
    <mergeCell ref="B122:H122"/>
    <mergeCell ref="B79:G79"/>
    <mergeCell ref="B85:G85"/>
    <mergeCell ref="B91:G91"/>
    <mergeCell ref="B97:G97"/>
    <mergeCell ref="B103:H103"/>
    <mergeCell ref="B104:G104"/>
    <mergeCell ref="B53:G53"/>
    <mergeCell ref="B59:G59"/>
    <mergeCell ref="B65:G65"/>
    <mergeCell ref="B71:G71"/>
    <mergeCell ref="B77:H77"/>
    <mergeCell ref="B78:G78"/>
    <mergeCell ref="B45:H45"/>
    <mergeCell ref="B46:G46"/>
    <mergeCell ref="B49:H49"/>
    <mergeCell ref="B50:G50"/>
    <mergeCell ref="B51:H51"/>
    <mergeCell ref="B52:G52"/>
    <mergeCell ref="B32:G32"/>
    <mergeCell ref="B36:H36"/>
    <mergeCell ref="B37:G37"/>
    <mergeCell ref="B38:G38"/>
    <mergeCell ref="B41:H41"/>
    <mergeCell ref="B42:G42"/>
    <mergeCell ref="B17:G17"/>
    <mergeCell ref="B18:G18"/>
    <mergeCell ref="B20:G20"/>
    <mergeCell ref="B28:H28"/>
    <mergeCell ref="B29:G29"/>
    <mergeCell ref="B31:H31"/>
    <mergeCell ref="C2:G2"/>
    <mergeCell ref="B4:G4"/>
    <mergeCell ref="B5:G5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</dc:creator>
  <cp:keywords/>
  <dc:description/>
  <cp:lastModifiedBy>Manuel Quezada Carcamo</cp:lastModifiedBy>
  <cp:lastPrinted>2015-11-17T14:43:27Z</cp:lastPrinted>
  <dcterms:created xsi:type="dcterms:W3CDTF">2012-07-23T20:22:46Z</dcterms:created>
  <dcterms:modified xsi:type="dcterms:W3CDTF">2020-02-20T12:30:01Z</dcterms:modified>
  <cp:category/>
  <cp:version/>
  <cp:contentType/>
  <cp:contentStatus/>
</cp:coreProperties>
</file>